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activeTab="2"/>
  </bookViews>
  <sheets>
    <sheet name="个别因素修正" sheetId="1" r:id="rId1"/>
    <sheet name="年期及期日修正" sheetId="2" r:id="rId2"/>
    <sheet name="容积率修正系数" sheetId="3" r:id="rId3"/>
  </sheets>
  <calcPr calcId="144525"/>
</workbook>
</file>

<file path=xl/sharedStrings.xml><?xml version="1.0" encoding="utf-8"?>
<sst xmlns="http://schemas.openxmlformats.org/spreadsheetml/2006/main" count="1032" uniqueCount="171">
  <si>
    <t>商服用地宗地地价影响因素说明表（区域一）</t>
  </si>
  <si>
    <t xml:space="preserve"> 商服用地宗地地价影响因素修正系数表（区域一）</t>
  </si>
  <si>
    <t>编号</t>
  </si>
  <si>
    <t>地面均价</t>
  </si>
  <si>
    <t>上调</t>
  </si>
  <si>
    <t>涨幅</t>
  </si>
  <si>
    <t>下调</t>
  </si>
  <si>
    <r>
      <rPr>
        <sz val="12"/>
        <color rgb="FF000000"/>
        <rFont val="仿宋"/>
        <charset val="134"/>
      </rPr>
      <t>宗地修正因素</t>
    </r>
  </si>
  <si>
    <r>
      <rPr>
        <sz val="12"/>
        <color rgb="FF000000"/>
        <rFont val="仿宋"/>
        <charset val="134"/>
      </rPr>
      <t>权重</t>
    </r>
  </si>
  <si>
    <r>
      <rPr>
        <sz val="12"/>
        <color rgb="FF000000"/>
        <rFont val="仿宋"/>
        <charset val="134"/>
      </rPr>
      <t>优</t>
    </r>
  </si>
  <si>
    <r>
      <rPr>
        <sz val="12"/>
        <color rgb="FF000000"/>
        <rFont val="仿宋"/>
        <charset val="134"/>
      </rPr>
      <t>较优</t>
    </r>
  </si>
  <si>
    <r>
      <rPr>
        <sz val="12"/>
        <color rgb="FF000000"/>
        <rFont val="仿宋"/>
        <charset val="134"/>
      </rPr>
      <t>一般</t>
    </r>
  </si>
  <si>
    <r>
      <rPr>
        <sz val="12"/>
        <color rgb="FF000000"/>
        <rFont val="仿宋"/>
        <charset val="134"/>
      </rPr>
      <t>较劣</t>
    </r>
  </si>
  <si>
    <r>
      <rPr>
        <sz val="12"/>
        <color rgb="FF000000"/>
        <rFont val="仿宋"/>
        <charset val="134"/>
      </rPr>
      <t>劣</t>
    </r>
  </si>
  <si>
    <r>
      <rPr>
        <sz val="10.5"/>
        <color rgb="FF000000"/>
        <rFont val="Times New Roman"/>
        <charset val="134"/>
      </rPr>
      <t>150824S0500101</t>
    </r>
  </si>
  <si>
    <r>
      <rPr>
        <sz val="12"/>
        <color rgb="FF000000"/>
        <rFont val="仿宋"/>
        <charset val="134"/>
      </rPr>
      <t>宗地地质条件</t>
    </r>
  </si>
  <si>
    <r>
      <rPr>
        <sz val="12"/>
        <color rgb="FF000000"/>
        <rFont val="仿宋"/>
        <charset val="134"/>
      </rPr>
      <t>地质承载力强，利于建设</t>
    </r>
  </si>
  <si>
    <r>
      <rPr>
        <sz val="12"/>
        <color rgb="FF000000"/>
        <rFont val="仿宋"/>
        <charset val="134"/>
      </rPr>
      <t>地质承载力较强，利于建设</t>
    </r>
  </si>
  <si>
    <r>
      <rPr>
        <sz val="12"/>
        <color rgb="FF000000"/>
        <rFont val="仿宋"/>
        <charset val="134"/>
      </rPr>
      <t>无不良地质现象</t>
    </r>
  </si>
  <si>
    <r>
      <rPr>
        <sz val="12"/>
        <color rgb="FF000000"/>
        <rFont val="仿宋"/>
        <charset val="134"/>
      </rPr>
      <t>有不良地质状况，但无需特殊处理</t>
    </r>
  </si>
  <si>
    <r>
      <rPr>
        <sz val="12"/>
        <color rgb="FF000000"/>
        <rFont val="仿宋"/>
        <charset val="134"/>
      </rPr>
      <t>有不良地质状况，并需特殊处理</t>
    </r>
  </si>
  <si>
    <r>
      <rPr>
        <sz val="10.5"/>
        <color rgb="FF000000"/>
        <rFont val="Times New Roman"/>
        <charset val="134"/>
      </rPr>
      <t>150824S0500201</t>
    </r>
  </si>
  <si>
    <r>
      <rPr>
        <sz val="12"/>
        <color rgb="FF000000"/>
        <rFont val="仿宋"/>
        <charset val="134"/>
      </rPr>
      <t>环境质量优劣度</t>
    </r>
  </si>
  <si>
    <r>
      <rPr>
        <sz val="12"/>
        <color rgb="FF000000"/>
        <rFont val="仿宋"/>
        <charset val="134"/>
      </rPr>
      <t>环境优良，空气清新</t>
    </r>
  </si>
  <si>
    <r>
      <rPr>
        <sz val="12"/>
        <color rgb="FF000000"/>
        <rFont val="仿宋"/>
        <charset val="134"/>
      </rPr>
      <t>环境较优，无污染</t>
    </r>
  </si>
  <si>
    <r>
      <rPr>
        <sz val="12"/>
        <color rgb="FF000000"/>
        <rFont val="仿宋"/>
        <charset val="134"/>
      </rPr>
      <t>环境一般，基本无污染</t>
    </r>
  </si>
  <si>
    <r>
      <rPr>
        <sz val="12"/>
        <color rgb="FF000000"/>
        <rFont val="仿宋"/>
        <charset val="134"/>
      </rPr>
      <t>环境较劣，轻度污染</t>
    </r>
  </si>
  <si>
    <r>
      <rPr>
        <sz val="12"/>
        <color rgb="FF000000"/>
        <rFont val="仿宋"/>
        <charset val="134"/>
      </rPr>
      <t>环境差，污染严重</t>
    </r>
  </si>
  <si>
    <r>
      <rPr>
        <sz val="10.5"/>
        <color rgb="FF000000"/>
        <rFont val="Times New Roman"/>
        <charset val="134"/>
      </rPr>
      <t>150824S0500301</t>
    </r>
  </si>
  <si>
    <r>
      <rPr>
        <sz val="12"/>
        <color rgb="FF000000"/>
        <rFont val="仿宋"/>
        <charset val="134"/>
      </rPr>
      <t>宗地临街条件</t>
    </r>
  </si>
  <si>
    <r>
      <rPr>
        <sz val="12"/>
        <color rgb="FF000000"/>
        <rFont val="仿宋"/>
        <charset val="134"/>
      </rPr>
      <t>四面临街</t>
    </r>
  </si>
  <si>
    <r>
      <rPr>
        <sz val="12"/>
        <color rgb="FF000000"/>
        <rFont val="仿宋"/>
        <charset val="134"/>
      </rPr>
      <t>三面临街</t>
    </r>
  </si>
  <si>
    <r>
      <rPr>
        <sz val="12"/>
        <color rgb="FF000000"/>
        <rFont val="仿宋"/>
        <charset val="134"/>
      </rPr>
      <t>两面临街</t>
    </r>
  </si>
  <si>
    <r>
      <rPr>
        <sz val="12"/>
        <color rgb="FF000000"/>
        <rFont val="仿宋"/>
        <charset val="134"/>
      </rPr>
      <t>一面临街</t>
    </r>
  </si>
  <si>
    <r>
      <rPr>
        <sz val="12"/>
        <color rgb="FF000000"/>
        <rFont val="仿宋"/>
        <charset val="134"/>
      </rPr>
      <t>不临街</t>
    </r>
  </si>
  <si>
    <r>
      <rPr>
        <sz val="10.5"/>
        <color rgb="FF000000"/>
        <rFont val="Times New Roman"/>
        <charset val="134"/>
      </rPr>
      <t>150824S0500401</t>
    </r>
  </si>
  <si>
    <r>
      <rPr>
        <sz val="12"/>
        <color rgb="FF000000"/>
        <rFont val="仿宋"/>
        <charset val="134"/>
      </rPr>
      <t>宗地面积</t>
    </r>
  </si>
  <si>
    <r>
      <rPr>
        <sz val="12"/>
        <color rgb="FF000000"/>
        <rFont val="仿宋"/>
        <charset val="134"/>
      </rPr>
      <t>面积适中利于布局</t>
    </r>
  </si>
  <si>
    <r>
      <rPr>
        <sz val="12"/>
        <color rgb="FF000000"/>
        <rFont val="仿宋"/>
        <charset val="134"/>
      </rPr>
      <t>面积适中较利于布局</t>
    </r>
  </si>
  <si>
    <r>
      <rPr>
        <sz val="12"/>
        <color rgb="FF000000"/>
        <rFont val="仿宋"/>
        <charset val="134"/>
      </rPr>
      <t>适中，对利用无影响</t>
    </r>
  </si>
  <si>
    <r>
      <rPr>
        <sz val="12"/>
        <color rgb="FF000000"/>
        <rFont val="仿宋"/>
        <charset val="134"/>
      </rPr>
      <t>偏大（小），对利用有一定影响</t>
    </r>
  </si>
  <si>
    <r>
      <rPr>
        <sz val="12"/>
        <color rgb="FF000000"/>
        <rFont val="仿宋"/>
        <charset val="134"/>
      </rPr>
      <t>偏大（小），严重影响土地利用</t>
    </r>
  </si>
  <si>
    <r>
      <rPr>
        <sz val="10.5"/>
        <color rgb="FF000000"/>
        <rFont val="Times New Roman"/>
        <charset val="134"/>
      </rPr>
      <t>150824S0500501</t>
    </r>
  </si>
  <si>
    <r>
      <rPr>
        <sz val="12"/>
        <color rgb="FF000000"/>
        <rFont val="仿宋"/>
        <charset val="134"/>
      </rPr>
      <t>宗地形状</t>
    </r>
  </si>
  <si>
    <r>
      <rPr>
        <sz val="12"/>
        <color rgb="FF000000"/>
        <rFont val="仿宋"/>
        <charset val="134"/>
      </rPr>
      <t>形状规则，且长边临街</t>
    </r>
  </si>
  <si>
    <r>
      <rPr>
        <sz val="12"/>
        <color rgb="FF000000"/>
        <rFont val="仿宋"/>
        <charset val="134"/>
      </rPr>
      <t>形状规则，短边临街</t>
    </r>
  </si>
  <si>
    <r>
      <rPr>
        <sz val="12"/>
        <color rgb="FF000000"/>
        <rFont val="仿宋"/>
        <charset val="134"/>
      </rPr>
      <t>形状较规则，对利用无影响</t>
    </r>
  </si>
  <si>
    <r>
      <rPr>
        <sz val="12"/>
        <color rgb="FF000000"/>
        <rFont val="仿宋"/>
        <charset val="134"/>
      </rPr>
      <t>形状不规则，对利用有一定影响</t>
    </r>
  </si>
  <si>
    <r>
      <rPr>
        <sz val="12"/>
        <color rgb="FF000000"/>
        <rFont val="仿宋"/>
        <charset val="134"/>
      </rPr>
      <t>形状不规则，严重影响土地利用</t>
    </r>
  </si>
  <si>
    <t>商服用地宗地地价影响因素说明表（区域二）</t>
  </si>
  <si>
    <t xml:space="preserve"> 商服用地宗地地价影响因素修正系数表（区域二）</t>
  </si>
  <si>
    <t>商服用地宗地地价影响因素说明表（区域三）</t>
  </si>
  <si>
    <t xml:space="preserve"> 商服用地宗地地价影响因素修正系数表（区域三）</t>
  </si>
  <si>
    <t>商服用地宗地地价影响因素说明表（区域四）</t>
  </si>
  <si>
    <t xml:space="preserve"> 商服用地宗地地价影响因素修正系数表（区域四）</t>
  </si>
  <si>
    <t>住宅用地宗地地价影响因素说明表（区域一）</t>
  </si>
  <si>
    <t>住宅用地宗地地价影响因素修正系数表（区域一）</t>
  </si>
  <si>
    <r>
      <rPr>
        <sz val="11"/>
        <color theme="1"/>
        <rFont val="仿宋"/>
        <charset val="134"/>
      </rPr>
      <t>编号</t>
    </r>
  </si>
  <si>
    <r>
      <rPr>
        <sz val="11"/>
        <color theme="1"/>
        <rFont val="仿宋"/>
        <charset val="134"/>
      </rPr>
      <t>地面均价</t>
    </r>
  </si>
  <si>
    <r>
      <rPr>
        <sz val="11"/>
        <color theme="1"/>
        <rFont val="仿宋"/>
        <charset val="134"/>
      </rPr>
      <t>上调</t>
    </r>
  </si>
  <si>
    <r>
      <rPr>
        <sz val="11"/>
        <color theme="1"/>
        <rFont val="仿宋"/>
        <charset val="134"/>
      </rPr>
      <t>涨幅</t>
    </r>
  </si>
  <si>
    <r>
      <rPr>
        <sz val="11"/>
        <color theme="1"/>
        <rFont val="仿宋"/>
        <charset val="134"/>
      </rPr>
      <t>下调</t>
    </r>
  </si>
  <si>
    <r>
      <rPr>
        <sz val="12"/>
        <color rgb="FF000000"/>
        <rFont val="仿宋"/>
        <charset val="134"/>
      </rPr>
      <t>宗地人文环境</t>
    </r>
  </si>
  <si>
    <r>
      <rPr>
        <sz val="12"/>
        <color rgb="FF000000"/>
        <rFont val="仿宋"/>
        <charset val="134"/>
      </rPr>
      <t>邻高档住宅小区；临市政广场、绿地</t>
    </r>
  </si>
  <si>
    <r>
      <rPr>
        <sz val="12"/>
        <color rgb="FF000000"/>
        <rFont val="仿宋"/>
        <charset val="134"/>
      </rPr>
      <t>邻中高档住宅小区，临社区广场、绿地</t>
    </r>
  </si>
  <si>
    <r>
      <rPr>
        <sz val="12"/>
        <color rgb="FF000000"/>
        <rFont val="仿宋"/>
        <charset val="134"/>
      </rPr>
      <t>邻成新率较高的普通商住小区</t>
    </r>
  </si>
  <si>
    <r>
      <rPr>
        <sz val="12"/>
        <color rgb="FF000000"/>
        <rFont val="仿宋"/>
        <charset val="134"/>
      </rPr>
      <t>邻成新率较低的普通商住小区</t>
    </r>
  </si>
  <si>
    <r>
      <rPr>
        <sz val="12"/>
        <color rgb="FF000000"/>
        <rFont val="仿宋"/>
        <charset val="134"/>
      </rPr>
      <t>临拆迁安置小区</t>
    </r>
  </si>
  <si>
    <r>
      <rPr>
        <sz val="10.5"/>
        <color rgb="FF000000"/>
        <rFont val="Times New Roman"/>
        <charset val="134"/>
      </rPr>
      <t>150824Z0700101</t>
    </r>
  </si>
  <si>
    <r>
      <rPr>
        <sz val="10.5"/>
        <color rgb="FF000000"/>
        <rFont val="Times New Roman"/>
        <charset val="134"/>
      </rPr>
      <t>150824Z0700201</t>
    </r>
  </si>
  <si>
    <r>
      <rPr>
        <sz val="12"/>
        <color rgb="FF000000"/>
        <rFont val="仿宋"/>
        <charset val="134"/>
      </rPr>
      <t>宗地环境质量</t>
    </r>
  </si>
  <si>
    <r>
      <rPr>
        <sz val="12"/>
        <color rgb="FF000000"/>
        <rFont val="仿宋"/>
        <charset val="134"/>
      </rPr>
      <t>空气质量好、绿地覆盖率高</t>
    </r>
  </si>
  <si>
    <r>
      <rPr>
        <sz val="12"/>
        <color rgb="FF000000"/>
        <rFont val="仿宋"/>
        <charset val="134"/>
      </rPr>
      <t>空气质量较好，绿化较好</t>
    </r>
  </si>
  <si>
    <r>
      <rPr>
        <sz val="12"/>
        <color rgb="FF000000"/>
        <rFont val="仿宋"/>
        <charset val="134"/>
      </rPr>
      <t>空气质量一般，绿化一般</t>
    </r>
  </si>
  <si>
    <r>
      <rPr>
        <sz val="12"/>
        <color rgb="FF000000"/>
        <rFont val="仿宋"/>
        <charset val="134"/>
      </rPr>
      <t>有噪音、粉尘污染或空气异味污染</t>
    </r>
  </si>
  <si>
    <r>
      <rPr>
        <sz val="12"/>
        <color rgb="FF000000"/>
        <rFont val="仿宋"/>
        <charset val="134"/>
      </rPr>
      <t>噪音、粉尘污染或空气异味污染较明显</t>
    </r>
  </si>
  <si>
    <r>
      <rPr>
        <sz val="10.5"/>
        <color rgb="FF000000"/>
        <rFont val="Times New Roman"/>
        <charset val="134"/>
      </rPr>
      <t>150824Z0700301</t>
    </r>
  </si>
  <si>
    <r>
      <rPr>
        <sz val="12"/>
        <color rgb="FF000000"/>
        <rFont val="仿宋"/>
        <charset val="134"/>
      </rPr>
      <t>宗地临街类型</t>
    </r>
  </si>
  <si>
    <r>
      <rPr>
        <sz val="12"/>
        <color rgb="FF000000"/>
        <rFont val="仿宋"/>
        <charset val="134"/>
      </rPr>
      <t>生活型主干道</t>
    </r>
  </si>
  <si>
    <r>
      <rPr>
        <sz val="12"/>
        <color rgb="FF000000"/>
        <rFont val="仿宋"/>
        <charset val="134"/>
      </rPr>
      <t>生活型次干道</t>
    </r>
  </si>
  <si>
    <r>
      <rPr>
        <sz val="12"/>
        <color rgb="FF000000"/>
        <rFont val="仿宋"/>
        <charset val="134"/>
      </rPr>
      <t>支路</t>
    </r>
  </si>
  <si>
    <r>
      <rPr>
        <sz val="12"/>
        <color rgb="FF000000"/>
        <rFont val="仿宋"/>
        <charset val="134"/>
      </rPr>
      <t>交通型次干道</t>
    </r>
  </si>
  <si>
    <r>
      <rPr>
        <sz val="12"/>
        <color rgb="FF000000"/>
        <rFont val="仿宋"/>
        <charset val="134"/>
      </rPr>
      <t>交通型主干道</t>
    </r>
  </si>
  <si>
    <r>
      <rPr>
        <sz val="10.5"/>
        <color rgb="FF000000"/>
        <rFont val="Times New Roman"/>
        <charset val="134"/>
      </rPr>
      <t>150824Z0700401</t>
    </r>
  </si>
  <si>
    <r>
      <rPr>
        <sz val="10.5"/>
        <color rgb="FF000000"/>
        <rFont val="Times New Roman"/>
        <charset val="134"/>
      </rPr>
      <t>150824Z0700501</t>
    </r>
  </si>
  <si>
    <r>
      <rPr>
        <sz val="10.5"/>
        <color rgb="FF000000"/>
        <rFont val="Times New Roman"/>
        <charset val="134"/>
      </rPr>
      <t>150824Z0700601</t>
    </r>
  </si>
  <si>
    <r>
      <rPr>
        <sz val="10.5"/>
        <color rgb="FF000000"/>
        <rFont val="Times New Roman"/>
        <charset val="134"/>
      </rPr>
      <t>150824Z0700701</t>
    </r>
  </si>
  <si>
    <t>住宅用地宗地地价影响因素说明表（区域二）</t>
  </si>
  <si>
    <t>住宅用地宗地地价影响因素修正系数表（区域二）</t>
  </si>
  <si>
    <t>住宅用地宗地地价影响因素说明表（区域三）</t>
  </si>
  <si>
    <t>住宅用地宗地地价影响因素修正系数表（区域三）</t>
  </si>
  <si>
    <t>住宅用地宗地地价影响因素说明表（区域四）</t>
  </si>
  <si>
    <t>住宅用地宗地地价影响因素修正系数表（区域四）</t>
  </si>
  <si>
    <t>住宅用地宗地地价影响因素说明表（区域五）</t>
  </si>
  <si>
    <t>住宅用地宗地地价影响因素修正系数表（区域五）</t>
  </si>
  <si>
    <t>住宅用地宗地地价影响因素说明表（区域六）</t>
  </si>
  <si>
    <t>住宅用地宗地地价影响因素修正系数表（区域六）</t>
  </si>
  <si>
    <t>住宅用地宗地地价影响因素说明表（区域七）</t>
  </si>
  <si>
    <t>住宅用地宗地地价影响因素修正系数表（区域七）</t>
  </si>
  <si>
    <t>工业用地宗地地价影响因素说明表（区域一）</t>
  </si>
  <si>
    <t>工业用地宗地地价影响因素修正系数表（区域一）</t>
  </si>
  <si>
    <r>
      <rPr>
        <sz val="10.5"/>
        <color rgb="FF000000"/>
        <rFont val="Times New Roman"/>
        <charset val="134"/>
      </rPr>
      <t>150824G0600101</t>
    </r>
  </si>
  <si>
    <r>
      <rPr>
        <sz val="12"/>
        <color rgb="FF000000"/>
        <rFont val="仿宋"/>
        <charset val="134"/>
      </rPr>
      <t>距货运站距离</t>
    </r>
  </si>
  <si>
    <r>
      <rPr>
        <sz val="12"/>
        <color rgb="FF000000"/>
        <rFont val="Times New Roman"/>
        <charset val="134"/>
      </rPr>
      <t>≤500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</si>
  <si>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[500</t>
    </r>
    <r>
      <rPr>
        <sz val="12"/>
        <color rgb="FF000000"/>
        <rFont val="仿宋"/>
        <charset val="134"/>
      </rPr>
      <t>，</t>
    </r>
    <r>
      <rPr>
        <sz val="12"/>
        <color rgb="FF000000"/>
        <rFont val="Times New Roman"/>
        <charset val="134"/>
      </rPr>
      <t>1000</t>
    </r>
    <r>
      <rPr>
        <sz val="12"/>
        <color rgb="FF000000"/>
        <rFont val="仿宋"/>
        <charset val="134"/>
      </rPr>
      <t>）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</si>
  <si>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[1000</t>
    </r>
    <r>
      <rPr>
        <sz val="12"/>
        <color rgb="FF000000"/>
        <rFont val="仿宋"/>
        <charset val="134"/>
      </rPr>
      <t>，</t>
    </r>
    <r>
      <rPr>
        <sz val="12"/>
        <color rgb="FF000000"/>
        <rFont val="Times New Roman"/>
        <charset val="134"/>
      </rPr>
      <t>1500</t>
    </r>
    <r>
      <rPr>
        <sz val="12"/>
        <color rgb="FF000000"/>
        <rFont val="仿宋"/>
        <charset val="134"/>
      </rPr>
      <t>）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</si>
  <si>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[1500</t>
    </r>
    <r>
      <rPr>
        <sz val="12"/>
        <color rgb="FF000000"/>
        <rFont val="仿宋"/>
        <charset val="134"/>
      </rPr>
      <t>，</t>
    </r>
    <r>
      <rPr>
        <sz val="12"/>
        <color rgb="FF000000"/>
        <rFont val="Times New Roman"/>
        <charset val="134"/>
      </rPr>
      <t>2000</t>
    </r>
    <r>
      <rPr>
        <sz val="12"/>
        <color rgb="FF000000"/>
        <rFont val="仿宋"/>
        <charset val="134"/>
      </rPr>
      <t>）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</si>
  <si>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≥2000</t>
    </r>
    <r>
      <rPr>
        <sz val="12"/>
        <color rgb="FF000000"/>
        <rFont val="仿宋"/>
        <charset val="134"/>
      </rPr>
      <t>米</t>
    </r>
  </si>
  <si>
    <r>
      <rPr>
        <sz val="10.5"/>
        <color rgb="FF000000"/>
        <rFont val="Times New Roman"/>
        <charset val="134"/>
      </rPr>
      <t>150824G0600201</t>
    </r>
  </si>
  <si>
    <r>
      <rPr>
        <sz val="12"/>
        <color rgb="FF000000"/>
        <rFont val="仿宋"/>
        <charset val="134"/>
      </rPr>
      <t>宗地周边产业集聚情况</t>
    </r>
  </si>
  <si>
    <r>
      <rPr>
        <sz val="12"/>
        <color rgb="FF000000"/>
        <rFont val="仿宋"/>
        <charset val="134"/>
      </rPr>
      <t>周边有工业聚集，相关产业联系紧密</t>
    </r>
  </si>
  <si>
    <r>
      <rPr>
        <sz val="12"/>
        <color rgb="FF000000"/>
        <rFont val="仿宋"/>
        <charset val="134"/>
      </rPr>
      <t>周边有工业聚集，且有产业联系</t>
    </r>
  </si>
  <si>
    <r>
      <rPr>
        <sz val="12"/>
        <color rgb="FF000000"/>
        <rFont val="仿宋"/>
        <charset val="134"/>
      </rPr>
      <t>周边有工业聚集，相关产业联系不紧密</t>
    </r>
  </si>
  <si>
    <r>
      <rPr>
        <sz val="12"/>
        <color rgb="FF000000"/>
        <rFont val="仿宋"/>
        <charset val="134"/>
      </rPr>
      <t>周边有少量工业企业</t>
    </r>
  </si>
  <si>
    <r>
      <rPr>
        <sz val="12"/>
        <color rgb="FF000000"/>
        <rFont val="仿宋"/>
        <charset val="134"/>
      </rPr>
      <t>独立工矿点</t>
    </r>
  </si>
  <si>
    <r>
      <rPr>
        <sz val="10.5"/>
        <color rgb="FF000000"/>
        <rFont val="Times New Roman"/>
        <charset val="134"/>
      </rPr>
      <t>150824G0600301</t>
    </r>
  </si>
  <si>
    <r>
      <rPr>
        <sz val="12"/>
        <color rgb="FF000000"/>
        <rFont val="仿宋"/>
        <charset val="134"/>
      </rPr>
      <t>宗地地形状况</t>
    </r>
  </si>
  <si>
    <r>
      <rPr>
        <sz val="12"/>
        <color rgb="FF000000"/>
        <rFont val="仿宋"/>
        <charset val="134"/>
      </rPr>
      <t>地势平坦</t>
    </r>
  </si>
  <si>
    <r>
      <rPr>
        <sz val="12"/>
        <color rgb="FF000000"/>
        <rFont val="仿宋"/>
        <charset val="134"/>
      </rPr>
      <t>有较小起伏</t>
    </r>
  </si>
  <si>
    <r>
      <rPr>
        <sz val="12"/>
        <color rgb="FF000000"/>
        <rFont val="仿宋"/>
        <charset val="134"/>
      </rPr>
      <t>有一定起伏，对利用无影响</t>
    </r>
  </si>
  <si>
    <r>
      <rPr>
        <sz val="12"/>
        <color rgb="FF000000"/>
        <rFont val="仿宋"/>
        <charset val="134"/>
      </rPr>
      <t>有较大起伏，对利用有一定影响</t>
    </r>
  </si>
  <si>
    <r>
      <rPr>
        <sz val="12"/>
        <color rgb="FF000000"/>
        <rFont val="仿宋"/>
        <charset val="134"/>
      </rPr>
      <t>起伏过大，严重影响土地利用</t>
    </r>
  </si>
  <si>
    <r>
      <rPr>
        <sz val="10.5"/>
        <color rgb="FF000000"/>
        <rFont val="Times New Roman"/>
        <charset val="134"/>
      </rPr>
      <t>150824G0600401</t>
    </r>
  </si>
  <si>
    <r>
      <rPr>
        <sz val="12"/>
        <color rgb="FF000000"/>
        <rFont val="仿宋"/>
        <charset val="134"/>
      </rPr>
      <t>宗地污染状况</t>
    </r>
  </si>
  <si>
    <r>
      <rPr>
        <sz val="12"/>
        <color rgb="FF000000"/>
        <rFont val="仿宋"/>
        <charset val="134"/>
      </rPr>
      <t>无污染，环境状况好</t>
    </r>
  </si>
  <si>
    <r>
      <rPr>
        <sz val="12"/>
        <color rgb="FF000000"/>
        <rFont val="仿宋"/>
        <charset val="134"/>
      </rPr>
      <t>无污染，环境状况较好</t>
    </r>
  </si>
  <si>
    <r>
      <rPr>
        <sz val="12"/>
        <color rgb="FF000000"/>
        <rFont val="仿宋"/>
        <charset val="134"/>
      </rPr>
      <t>有轻微污染，影响不大</t>
    </r>
  </si>
  <si>
    <r>
      <rPr>
        <sz val="12"/>
        <color rgb="FF000000"/>
        <rFont val="仿宋"/>
        <charset val="134"/>
      </rPr>
      <t>污染较大，有一定影响</t>
    </r>
  </si>
  <si>
    <r>
      <rPr>
        <sz val="12"/>
        <color rgb="FF000000"/>
        <rFont val="仿宋"/>
        <charset val="134"/>
      </rPr>
      <t>污染源，有严重影响</t>
    </r>
  </si>
  <si>
    <r>
      <rPr>
        <sz val="12"/>
        <color rgb="FF000000"/>
        <rFont val="仿宋"/>
        <charset val="134"/>
      </rPr>
      <t>宗地道路级别</t>
    </r>
  </si>
  <si>
    <r>
      <rPr>
        <sz val="12"/>
        <color rgb="FF000000"/>
        <rFont val="仿宋"/>
        <charset val="134"/>
      </rPr>
      <t>邻近交通型主干道</t>
    </r>
  </si>
  <si>
    <r>
      <rPr>
        <sz val="12"/>
        <color rgb="FF000000"/>
        <rFont val="仿宋"/>
        <charset val="134"/>
      </rPr>
      <t>邻近混合型主干道</t>
    </r>
  </si>
  <si>
    <r>
      <rPr>
        <sz val="12"/>
        <color rgb="FF000000"/>
        <rFont val="仿宋"/>
        <charset val="134"/>
      </rPr>
      <t>邻近生活型主干道</t>
    </r>
  </si>
  <si>
    <r>
      <rPr>
        <sz val="12"/>
        <color rgb="FF000000"/>
        <rFont val="仿宋"/>
        <charset val="134"/>
      </rPr>
      <t>邻近次干道</t>
    </r>
  </si>
  <si>
    <r>
      <rPr>
        <sz val="12"/>
        <color rgb="FF000000"/>
        <rFont val="仿宋"/>
        <charset val="134"/>
      </rPr>
      <t>邻近支路及规划道路</t>
    </r>
  </si>
  <si>
    <t>工业用地宗地地价影响因素说明表（区域二）</t>
  </si>
  <si>
    <t>工业用地宗地地价影响因素修正系数表（区域二）</t>
  </si>
  <si>
    <t>工业用地宗地地价影响因素说明表（区域三）</t>
  </si>
  <si>
    <t>工业用地宗地地价影响因素修正系数表（区域三）</t>
  </si>
  <si>
    <t>工业用地宗地地价影响因素说明表（区域四）</t>
  </si>
  <si>
    <t>工业用地宗地地价影响因素修正系数表（区域四）</t>
  </si>
  <si>
    <t>乌拉特前旗土地还原率一览表</t>
  </si>
  <si>
    <t>商服用地使用年期修正系数表</t>
  </si>
  <si>
    <t>用地类型</t>
  </si>
  <si>
    <r>
      <rPr>
        <sz val="14"/>
        <color rgb="FF000000"/>
        <rFont val="仿宋"/>
        <charset val="134"/>
      </rPr>
      <t>土地还原率（</t>
    </r>
    <r>
      <rPr>
        <sz val="14"/>
        <color rgb="FF000000"/>
        <rFont val="Times New Roman"/>
        <charset val="134"/>
      </rPr>
      <t>%</t>
    </r>
    <r>
      <rPr>
        <sz val="14"/>
        <color rgb="FF000000"/>
        <rFont val="仿宋"/>
        <charset val="134"/>
      </rPr>
      <t>）</t>
    </r>
  </si>
  <si>
    <t>使用年期</t>
  </si>
  <si>
    <t>商服用地</t>
  </si>
  <si>
    <t>修正系数</t>
  </si>
  <si>
    <t xml:space="preserve"> 商服用地交易期日修正系数表</t>
  </si>
  <si>
    <t>住宅用地</t>
  </si>
  <si>
    <r>
      <rPr>
        <sz val="12"/>
        <color rgb="FF000000"/>
        <rFont val="仿宋"/>
        <charset val="134"/>
      </rPr>
      <t>交易期日</t>
    </r>
  </si>
  <si>
    <t>工业用地</t>
  </si>
  <si>
    <r>
      <rPr>
        <sz val="12"/>
        <color rgb="FF000000"/>
        <rFont val="仿宋"/>
        <charset val="134"/>
      </rPr>
      <t>修正系数</t>
    </r>
  </si>
  <si>
    <t>住宅用地交易期日修正系数表</t>
  </si>
  <si>
    <t>住宅用地使用年期修正系数表</t>
  </si>
  <si>
    <t>工业用地交易期日修正系数表</t>
  </si>
  <si>
    <t>/</t>
  </si>
  <si>
    <t>工业用地使用年期修正系数表</t>
  </si>
  <si>
    <t>序号</t>
  </si>
  <si>
    <t>标准宗地编码</t>
  </si>
  <si>
    <t>剩余年限</t>
  </si>
  <si>
    <t>年期修正系数</t>
  </si>
  <si>
    <t>商服用地样点容积率修正系数表</t>
  </si>
  <si>
    <t>住宅用地样点容积率修正系数表</t>
  </si>
  <si>
    <r>
      <rPr>
        <sz val="12"/>
        <color theme="1"/>
        <rFont val="仿宋"/>
        <charset val="134"/>
      </rPr>
      <t>容积率</t>
    </r>
  </si>
  <si>
    <r>
      <rPr>
        <sz val="12"/>
        <color theme="1"/>
        <rFont val="仿宋"/>
        <charset val="134"/>
      </rPr>
      <t>≤0.5</t>
    </r>
  </si>
  <si>
    <t>容积率</t>
  </si>
  <si>
    <t>≤0.5</t>
  </si>
  <si>
    <r>
      <rPr>
        <sz val="12"/>
        <color theme="1"/>
        <rFont val="仿宋"/>
        <charset val="134"/>
      </rPr>
      <t>修正系数</t>
    </r>
  </si>
  <si>
    <r>
      <rPr>
        <sz val="12"/>
        <color theme="1"/>
        <rFont val="仿宋"/>
        <charset val="134"/>
      </rPr>
      <t>≥2.5</t>
    </r>
  </si>
  <si>
    <t>≥2.5</t>
  </si>
</sst>
</file>

<file path=xl/styles.xml><?xml version="1.0" encoding="utf-8"?>
<styleSheet xmlns="http://schemas.openxmlformats.org/spreadsheetml/2006/main">
  <numFmts count="6">
    <numFmt numFmtId="176" formatCode="0.0000_);[Red]\(0.0000\)"/>
    <numFmt numFmtId="177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0.5"/>
      <color rgb="FF000000"/>
      <name val="仿宋"/>
      <charset val="134"/>
    </font>
    <font>
      <sz val="10.5"/>
      <color rgb="FF000000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Times New Roman"/>
      <charset val="134"/>
    </font>
    <font>
      <sz val="12"/>
      <color rgb="FF000000"/>
      <name val="宋体"/>
      <charset val="134"/>
      <scheme val="minor"/>
    </font>
    <font>
      <sz val="14"/>
      <color rgb="FF000000"/>
      <name val="仿宋"/>
      <charset val="134"/>
    </font>
    <font>
      <sz val="11"/>
      <color rgb="FF000000"/>
      <name val="仿宋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0.5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7" fillId="15" borderId="12" applyNumberFormat="false" applyAlignment="false" applyProtection="false">
      <alignment vertical="center"/>
    </xf>
    <xf numFmtId="0" fontId="29" fillId="16" borderId="13" applyNumberFormat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0" fontId="34" fillId="15" borderId="10" applyNumberFormat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3" fillId="9" borderId="10" applyNumberFormat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vertical="center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0" fontId="4" fillId="0" borderId="4" xfId="0" applyFont="true" applyBorder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10" fontId="11" fillId="0" borderId="6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left" vertical="center" wrapText="true"/>
    </xf>
    <xf numFmtId="0" fontId="13" fillId="0" borderId="5" xfId="0" applyFont="true" applyBorder="true" applyAlignment="true">
      <alignment horizontal="center" vertical="center" wrapText="true"/>
    </xf>
    <xf numFmtId="0" fontId="14" fillId="0" borderId="6" xfId="0" applyFont="true" applyFill="true" applyBorder="true" applyAlignment="true">
      <alignment horizontal="center" vertical="center" wrapText="true"/>
    </xf>
    <xf numFmtId="177" fontId="14" fillId="0" borderId="6" xfId="0" applyNumberFormat="true" applyFont="true" applyFill="true" applyBorder="true" applyAlignment="true">
      <alignment horizontal="center" vertical="center" wrapText="true"/>
    </xf>
    <xf numFmtId="177" fontId="13" fillId="0" borderId="5" xfId="0" applyNumberFormat="true" applyFont="true" applyBorder="true" applyAlignment="true">
      <alignment horizontal="center" vertical="center" wrapText="true"/>
    </xf>
    <xf numFmtId="0" fontId="0" fillId="0" borderId="0" xfId="0" applyFill="true" applyAlignment="true"/>
    <xf numFmtId="0" fontId="15" fillId="0" borderId="6" xfId="0" applyFont="true" applyFill="true" applyBorder="true" applyAlignment="true">
      <alignment horizontal="center" vertical="center" wrapText="true"/>
    </xf>
    <xf numFmtId="0" fontId="16" fillId="0" borderId="6" xfId="0" applyFont="true" applyFill="true" applyBorder="true" applyAlignment="true">
      <alignment horizontal="center" vertical="center" wrapText="true"/>
    </xf>
    <xf numFmtId="176" fontId="16" fillId="0" borderId="6" xfId="0" applyNumberFormat="true" applyFont="true" applyFill="true" applyBorder="true" applyAlignment="true">
      <alignment horizontal="center" vertical="center" wrapText="true"/>
    </xf>
    <xf numFmtId="0" fontId="15" fillId="0" borderId="0" xfId="0" applyFont="true" applyFill="true" applyAlignment="true">
      <alignment horizontal="center" vertical="center" wrapText="true"/>
    </xf>
    <xf numFmtId="0" fontId="17" fillId="0" borderId="0" xfId="0" applyFont="true" applyFill="true" applyAlignment="true">
      <alignment horizontal="center" vertical="center" wrapText="true"/>
    </xf>
    <xf numFmtId="0" fontId="18" fillId="0" borderId="6" xfId="0" applyFont="true" applyBorder="true" applyAlignment="true">
      <alignment horizontal="center" vertical="center" wrapText="true"/>
    </xf>
    <xf numFmtId="0" fontId="16" fillId="0" borderId="6" xfId="0" applyFont="true" applyBorder="true" applyAlignment="true">
      <alignment horizontal="center" vertical="center" wrapText="true"/>
    </xf>
    <xf numFmtId="0" fontId="18" fillId="0" borderId="0" xfId="0" applyFont="true" applyAlignment="true">
      <alignment horizontal="center" vertical="center" wrapText="true"/>
    </xf>
    <xf numFmtId="0" fontId="16" fillId="0" borderId="0" xfId="0" applyFont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177" fontId="16" fillId="2" borderId="6" xfId="0" applyNumberFormat="true" applyFont="true" applyFill="true" applyBorder="true" applyAlignment="true">
      <alignment horizontal="center" vertical="center" wrapText="true"/>
    </xf>
    <xf numFmtId="0" fontId="16" fillId="2" borderId="0" xfId="0" applyFont="true" applyFill="true" applyAlignment="true">
      <alignment horizontal="center" vertical="center" wrapText="true"/>
    </xf>
    <xf numFmtId="0" fontId="18" fillId="0" borderId="6" xfId="0" applyFont="true" applyBorder="true" applyAlignment="true">
      <alignment vertical="center" wrapText="true"/>
    </xf>
    <xf numFmtId="0" fontId="16" fillId="2" borderId="6" xfId="0" applyFont="true" applyFill="true" applyBorder="true" applyAlignment="true">
      <alignment horizontal="center" vertical="center" wrapText="true"/>
    </xf>
    <xf numFmtId="0" fontId="13" fillId="0" borderId="6" xfId="0" applyFont="true" applyBorder="true" applyAlignment="true">
      <alignment horizontal="center" vertical="center" wrapText="true"/>
    </xf>
    <xf numFmtId="0" fontId="17" fillId="0" borderId="6" xfId="0" applyFont="true" applyFill="true" applyBorder="true" applyAlignment="true">
      <alignment horizontal="center" vertical="center" wrapText="true"/>
    </xf>
    <xf numFmtId="0" fontId="15" fillId="0" borderId="0" xfId="0" applyFont="true" applyFill="true" applyAlignment="true"/>
    <xf numFmtId="177" fontId="13" fillId="0" borderId="6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0"/>
  <sheetViews>
    <sheetView topLeftCell="A137" workbookViewId="0">
      <selection activeCell="A131" sqref="$A131:$XFD131"/>
    </sheetView>
  </sheetViews>
  <sheetFormatPr defaultColWidth="9" defaultRowHeight="18.75"/>
  <cols>
    <col min="1" max="10" width="9" style="28"/>
    <col min="11" max="11" width="12.625" style="28"/>
    <col min="12" max="12" width="11.5" style="28"/>
    <col min="13" max="13" width="10.25" style="28"/>
    <col min="14" max="15" width="13.75" style="28"/>
    <col min="16" max="17" width="9" style="28"/>
    <col min="18" max="19" width="15" style="28" customWidth="true"/>
    <col min="20" max="22" width="12.75" style="28" customWidth="true"/>
    <col min="23" max="23" width="12" style="28"/>
    <col min="24" max="26" width="9" style="28"/>
    <col min="27" max="29" width="9.375" style="28"/>
    <col min="30" max="16384" width="9" style="28"/>
  </cols>
  <sheetData>
    <row r="1" s="27" customFormat="true" ht="40" customHeight="true" spans="1:34">
      <c r="A1" s="24" t="s">
        <v>0</v>
      </c>
      <c r="B1" s="24"/>
      <c r="C1" s="24"/>
      <c r="D1" s="24"/>
      <c r="E1" s="24"/>
      <c r="F1" s="24"/>
      <c r="G1" s="24"/>
      <c r="I1" s="33" t="s">
        <v>1</v>
      </c>
      <c r="J1" s="33"/>
      <c r="K1" s="33"/>
      <c r="L1" s="33"/>
      <c r="M1" s="33"/>
      <c r="N1" s="33"/>
      <c r="O1" s="33"/>
      <c r="R1" s="24" t="s">
        <v>2</v>
      </c>
      <c r="S1" s="24" t="s">
        <v>3</v>
      </c>
      <c r="T1" s="24" t="s">
        <v>4</v>
      </c>
      <c r="U1" s="24" t="s">
        <v>5</v>
      </c>
      <c r="V1" s="24" t="s">
        <v>6</v>
      </c>
      <c r="W1" s="24" t="s">
        <v>5</v>
      </c>
      <c r="Z1" s="43"/>
      <c r="AA1" s="43"/>
      <c r="AB1" s="43"/>
      <c r="AC1" s="43"/>
      <c r="AD1" s="43"/>
      <c r="AE1" s="43"/>
      <c r="AF1" s="43"/>
      <c r="AG1" s="43"/>
      <c r="AH1" s="43"/>
    </row>
    <row r="2" s="28" customFormat="true" ht="28.5" spans="1:34">
      <c r="A2" s="29" t="s">
        <v>7</v>
      </c>
      <c r="B2" s="29" t="s">
        <v>8</v>
      </c>
      <c r="C2" s="29" t="s">
        <v>9</v>
      </c>
      <c r="D2" s="29" t="s">
        <v>10</v>
      </c>
      <c r="E2" s="29" t="s">
        <v>11</v>
      </c>
      <c r="F2" s="29" t="s">
        <v>12</v>
      </c>
      <c r="G2" s="29" t="s">
        <v>13</v>
      </c>
      <c r="I2" s="29" t="s">
        <v>7</v>
      </c>
      <c r="J2" s="29" t="s">
        <v>8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R2" s="41" t="s">
        <v>14</v>
      </c>
      <c r="S2" s="41">
        <v>907</v>
      </c>
      <c r="T2" s="41">
        <v>950</v>
      </c>
      <c r="U2" s="41">
        <f>(T2-S2)/S2</f>
        <v>0.0474090407938258</v>
      </c>
      <c r="V2" s="41">
        <v>850</v>
      </c>
      <c r="W2" s="41">
        <f>(V2-S2)/V2</f>
        <v>-0.0670588235294118</v>
      </c>
      <c r="Z2" s="23"/>
      <c r="AA2" s="23"/>
      <c r="AB2" s="23"/>
      <c r="AC2" s="23"/>
      <c r="AD2" s="23"/>
      <c r="AE2" s="23"/>
      <c r="AF2" s="23"/>
      <c r="AG2" s="23"/>
      <c r="AH2" s="23"/>
    </row>
    <row r="3" s="28" customFormat="true" ht="57" spans="1:34">
      <c r="A3" s="29" t="s">
        <v>15</v>
      </c>
      <c r="B3" s="30">
        <v>0.25</v>
      </c>
      <c r="C3" s="29" t="s">
        <v>16</v>
      </c>
      <c r="D3" s="29" t="s">
        <v>17</v>
      </c>
      <c r="E3" s="29" t="s">
        <v>18</v>
      </c>
      <c r="F3" s="29" t="s">
        <v>19</v>
      </c>
      <c r="G3" s="29" t="s">
        <v>20</v>
      </c>
      <c r="I3" s="29" t="s">
        <v>15</v>
      </c>
      <c r="J3" s="30">
        <v>0.25</v>
      </c>
      <c r="K3" s="37">
        <f>J3*$U$2</f>
        <v>0.0118522601984564</v>
      </c>
      <c r="L3" s="37">
        <f>K3/2</f>
        <v>0.00592613009922822</v>
      </c>
      <c r="M3" s="40">
        <v>0</v>
      </c>
      <c r="N3" s="37">
        <f>O3/2</f>
        <v>-0.00838235294117647</v>
      </c>
      <c r="O3" s="37">
        <f>J3*$W$2</f>
        <v>-0.0167647058823529</v>
      </c>
      <c r="R3" s="41" t="s">
        <v>21</v>
      </c>
      <c r="S3" s="41">
        <v>593</v>
      </c>
      <c r="T3" s="41">
        <v>620</v>
      </c>
      <c r="U3" s="41">
        <f>(T3-S3)/S3</f>
        <v>0.045531197301855</v>
      </c>
      <c r="V3" s="41">
        <v>550</v>
      </c>
      <c r="W3" s="41">
        <f>(V3-S3)/V3</f>
        <v>-0.0781818181818182</v>
      </c>
      <c r="Z3" s="23"/>
      <c r="AA3" s="23"/>
      <c r="AB3" s="23"/>
      <c r="AC3" s="23"/>
      <c r="AD3" s="23"/>
      <c r="AE3" s="23"/>
      <c r="AF3" s="23"/>
      <c r="AG3" s="23"/>
      <c r="AH3" s="23"/>
    </row>
    <row r="4" s="28" customFormat="true" ht="42.75" spans="1:23">
      <c r="A4" s="29" t="s">
        <v>22</v>
      </c>
      <c r="B4" s="30">
        <v>0.22</v>
      </c>
      <c r="C4" s="29" t="s">
        <v>23</v>
      </c>
      <c r="D4" s="29" t="s">
        <v>24</v>
      </c>
      <c r="E4" s="29" t="s">
        <v>25</v>
      </c>
      <c r="F4" s="29" t="s">
        <v>26</v>
      </c>
      <c r="G4" s="29" t="s">
        <v>27</v>
      </c>
      <c r="I4" s="29" t="s">
        <v>22</v>
      </c>
      <c r="J4" s="30">
        <v>0.22</v>
      </c>
      <c r="K4" s="37">
        <f>J4*$U$2</f>
        <v>0.0104299889746417</v>
      </c>
      <c r="L4" s="37">
        <f>K4/2</f>
        <v>0.00521499448732084</v>
      </c>
      <c r="M4" s="40">
        <v>0</v>
      </c>
      <c r="N4" s="37">
        <f>O4/2</f>
        <v>-0.00737647058823529</v>
      </c>
      <c r="O4" s="37">
        <f>J4*$W$2</f>
        <v>-0.0147529411764706</v>
      </c>
      <c r="R4" s="41" t="s">
        <v>28</v>
      </c>
      <c r="S4" s="41">
        <v>598</v>
      </c>
      <c r="T4" s="41">
        <v>620</v>
      </c>
      <c r="U4" s="41">
        <f>(T4-S4)/S4</f>
        <v>0.0367892976588629</v>
      </c>
      <c r="V4" s="41">
        <v>550</v>
      </c>
      <c r="W4" s="41">
        <f>(V4-S4)/V4</f>
        <v>-0.0872727272727273</v>
      </c>
    </row>
    <row r="5" s="28" customFormat="true" ht="28.5" spans="1:23">
      <c r="A5" s="29" t="s">
        <v>29</v>
      </c>
      <c r="B5" s="30">
        <v>0.15</v>
      </c>
      <c r="C5" s="29" t="s">
        <v>30</v>
      </c>
      <c r="D5" s="29" t="s">
        <v>31</v>
      </c>
      <c r="E5" s="29" t="s">
        <v>32</v>
      </c>
      <c r="F5" s="29" t="s">
        <v>33</v>
      </c>
      <c r="G5" s="29" t="s">
        <v>34</v>
      </c>
      <c r="I5" s="29" t="s">
        <v>29</v>
      </c>
      <c r="J5" s="30">
        <v>0.15</v>
      </c>
      <c r="K5" s="37">
        <f>J5*$U$2</f>
        <v>0.00711135611907387</v>
      </c>
      <c r="L5" s="37">
        <f>K5/2</f>
        <v>0.00355567805953693</v>
      </c>
      <c r="M5" s="40">
        <v>0</v>
      </c>
      <c r="N5" s="37">
        <f>O5/2</f>
        <v>-0.00502941176470588</v>
      </c>
      <c r="O5" s="37">
        <f>J5*$W$2</f>
        <v>-0.0100588235294118</v>
      </c>
      <c r="R5" s="41" t="s">
        <v>35</v>
      </c>
      <c r="S5" s="41">
        <v>415</v>
      </c>
      <c r="T5" s="41">
        <v>450</v>
      </c>
      <c r="U5" s="41">
        <f>(T5-S5)/S5</f>
        <v>0.0843373493975904</v>
      </c>
      <c r="V5" s="41">
        <v>380</v>
      </c>
      <c r="W5" s="41">
        <f>(V5-S5)/V5</f>
        <v>-0.0921052631578947</v>
      </c>
    </row>
    <row r="6" s="28" customFormat="true" ht="57" spans="1:23">
      <c r="A6" s="29" t="s">
        <v>36</v>
      </c>
      <c r="B6" s="30">
        <v>0.15</v>
      </c>
      <c r="C6" s="29" t="s">
        <v>37</v>
      </c>
      <c r="D6" s="29" t="s">
        <v>38</v>
      </c>
      <c r="E6" s="29" t="s">
        <v>39</v>
      </c>
      <c r="F6" s="29" t="s">
        <v>40</v>
      </c>
      <c r="G6" s="29" t="s">
        <v>41</v>
      </c>
      <c r="I6" s="29" t="s">
        <v>36</v>
      </c>
      <c r="J6" s="30">
        <v>0.15</v>
      </c>
      <c r="K6" s="37">
        <f>J6*$U$2</f>
        <v>0.00711135611907387</v>
      </c>
      <c r="L6" s="37">
        <f t="shared" ref="L6:L15" si="0">K6/2</f>
        <v>0.00355567805953693</v>
      </c>
      <c r="M6" s="40">
        <v>0</v>
      </c>
      <c r="N6" s="37">
        <f t="shared" ref="N6:N15" si="1">O6/2</f>
        <v>-0.00502941176470588</v>
      </c>
      <c r="O6" s="37">
        <f>J6*$W$2</f>
        <v>-0.0100588235294118</v>
      </c>
      <c r="R6" s="41" t="s">
        <v>42</v>
      </c>
      <c r="S6" s="41">
        <v>120</v>
      </c>
      <c r="T6" s="41">
        <v>135</v>
      </c>
      <c r="U6" s="41">
        <f>(T6-S6)/S6</f>
        <v>0.125</v>
      </c>
      <c r="V6" s="41">
        <v>110</v>
      </c>
      <c r="W6" s="41">
        <f>(V6-S6)/V6</f>
        <v>-0.0909090909090909</v>
      </c>
    </row>
    <row r="7" s="28" customFormat="true" ht="57" spans="1:23">
      <c r="A7" s="29" t="s">
        <v>43</v>
      </c>
      <c r="B7" s="30">
        <v>0.23</v>
      </c>
      <c r="C7" s="29" t="s">
        <v>44</v>
      </c>
      <c r="D7" s="29" t="s">
        <v>45</v>
      </c>
      <c r="E7" s="29" t="s">
        <v>46</v>
      </c>
      <c r="F7" s="29" t="s">
        <v>47</v>
      </c>
      <c r="G7" s="29" t="s">
        <v>48</v>
      </c>
      <c r="I7" s="29" t="s">
        <v>43</v>
      </c>
      <c r="J7" s="30">
        <v>0.23</v>
      </c>
      <c r="K7" s="37">
        <f>J7*$U$2</f>
        <v>0.0109040793825799</v>
      </c>
      <c r="L7" s="37">
        <f t="shared" si="0"/>
        <v>0.00545203969128997</v>
      </c>
      <c r="M7" s="40">
        <v>0</v>
      </c>
      <c r="N7" s="37">
        <f t="shared" si="1"/>
        <v>-0.00771176470588235</v>
      </c>
      <c r="O7" s="37">
        <f>J7*$W$2</f>
        <v>-0.0154235294117647</v>
      </c>
      <c r="R7" s="23"/>
      <c r="S7" s="23"/>
      <c r="T7" s="23"/>
      <c r="U7" s="23"/>
      <c r="V7" s="23"/>
      <c r="W7" s="23"/>
    </row>
    <row r="9" s="27" customFormat="true" ht="40" customHeight="true" spans="1:15">
      <c r="A9" s="24" t="s">
        <v>49</v>
      </c>
      <c r="B9" s="24"/>
      <c r="C9" s="24"/>
      <c r="D9" s="24"/>
      <c r="E9" s="24"/>
      <c r="F9" s="24"/>
      <c r="G9" s="24"/>
      <c r="I9" s="34" t="s">
        <v>50</v>
      </c>
      <c r="J9" s="35"/>
      <c r="K9" s="35"/>
      <c r="L9" s="35"/>
      <c r="M9" s="35"/>
      <c r="N9" s="35"/>
      <c r="O9" s="36"/>
    </row>
    <row r="10" s="28" customFormat="true" ht="28.5" spans="1:15">
      <c r="A10" s="29" t="s">
        <v>7</v>
      </c>
      <c r="B10" s="29" t="s">
        <v>8</v>
      </c>
      <c r="C10" s="29" t="s">
        <v>9</v>
      </c>
      <c r="D10" s="29" t="s">
        <v>10</v>
      </c>
      <c r="E10" s="29" t="s">
        <v>11</v>
      </c>
      <c r="F10" s="29" t="s">
        <v>12</v>
      </c>
      <c r="G10" s="29" t="s">
        <v>13</v>
      </c>
      <c r="I10" s="29" t="s">
        <v>7</v>
      </c>
      <c r="J10" s="29" t="s">
        <v>8</v>
      </c>
      <c r="K10" s="29" t="s">
        <v>9</v>
      </c>
      <c r="L10" s="29" t="s">
        <v>10</v>
      </c>
      <c r="M10" s="29" t="s">
        <v>11</v>
      </c>
      <c r="N10" s="29" t="s">
        <v>12</v>
      </c>
      <c r="O10" s="29" t="s">
        <v>13</v>
      </c>
    </row>
    <row r="11" s="28" customFormat="true" ht="57" spans="1:15">
      <c r="A11" s="29" t="s">
        <v>15</v>
      </c>
      <c r="B11" s="30">
        <v>0.25</v>
      </c>
      <c r="C11" s="29" t="s">
        <v>16</v>
      </c>
      <c r="D11" s="29" t="s">
        <v>17</v>
      </c>
      <c r="E11" s="29" t="s">
        <v>18</v>
      </c>
      <c r="F11" s="29" t="s">
        <v>19</v>
      </c>
      <c r="G11" s="29" t="s">
        <v>20</v>
      </c>
      <c r="I11" s="29" t="s">
        <v>15</v>
      </c>
      <c r="J11" s="30">
        <v>0.25</v>
      </c>
      <c r="K11" s="37">
        <f>J11*$U$3</f>
        <v>0.0113827993254637</v>
      </c>
      <c r="L11" s="37">
        <f t="shared" si="0"/>
        <v>0.00569139966273187</v>
      </c>
      <c r="M11" s="40">
        <v>0</v>
      </c>
      <c r="N11" s="37">
        <f t="shared" si="1"/>
        <v>-0.00977272727272727</v>
      </c>
      <c r="O11" s="37">
        <f>J11*$W$3</f>
        <v>-0.0195454545454545</v>
      </c>
    </row>
    <row r="12" s="28" customFormat="true" ht="42.75" spans="1:15">
      <c r="A12" s="29" t="s">
        <v>22</v>
      </c>
      <c r="B12" s="30">
        <v>0.22</v>
      </c>
      <c r="C12" s="29" t="s">
        <v>23</v>
      </c>
      <c r="D12" s="29" t="s">
        <v>24</v>
      </c>
      <c r="E12" s="29" t="s">
        <v>25</v>
      </c>
      <c r="F12" s="29" t="s">
        <v>26</v>
      </c>
      <c r="G12" s="29" t="s">
        <v>27</v>
      </c>
      <c r="I12" s="29" t="s">
        <v>22</v>
      </c>
      <c r="J12" s="30">
        <v>0.22</v>
      </c>
      <c r="K12" s="37">
        <f>J12*$U$3</f>
        <v>0.0100168634064081</v>
      </c>
      <c r="L12" s="37">
        <f t="shared" si="0"/>
        <v>0.00500843170320405</v>
      </c>
      <c r="M12" s="40">
        <v>0</v>
      </c>
      <c r="N12" s="37">
        <f t="shared" si="1"/>
        <v>-0.0086</v>
      </c>
      <c r="O12" s="37">
        <f>J12*$W$3</f>
        <v>-0.0172</v>
      </c>
    </row>
    <row r="13" s="28" customFormat="true" ht="28.5" spans="1:15">
      <c r="A13" s="29" t="s">
        <v>29</v>
      </c>
      <c r="B13" s="30">
        <v>0.15</v>
      </c>
      <c r="C13" s="29" t="s">
        <v>30</v>
      </c>
      <c r="D13" s="29" t="s">
        <v>31</v>
      </c>
      <c r="E13" s="29" t="s">
        <v>32</v>
      </c>
      <c r="F13" s="29" t="s">
        <v>33</v>
      </c>
      <c r="G13" s="29" t="s">
        <v>34</v>
      </c>
      <c r="I13" s="29" t="s">
        <v>29</v>
      </c>
      <c r="J13" s="30">
        <v>0.15</v>
      </c>
      <c r="K13" s="37">
        <f>J13*$U$3</f>
        <v>0.00682967959527825</v>
      </c>
      <c r="L13" s="37">
        <f t="shared" si="0"/>
        <v>0.00341483979763912</v>
      </c>
      <c r="M13" s="40">
        <v>0</v>
      </c>
      <c r="N13" s="37">
        <f t="shared" si="1"/>
        <v>-0.00586363636363636</v>
      </c>
      <c r="O13" s="37">
        <f>J13*$W$3</f>
        <v>-0.0117272727272727</v>
      </c>
    </row>
    <row r="14" s="28" customFormat="true" ht="57" spans="1:15">
      <c r="A14" s="29" t="s">
        <v>36</v>
      </c>
      <c r="B14" s="30">
        <v>0.15</v>
      </c>
      <c r="C14" s="29" t="s">
        <v>37</v>
      </c>
      <c r="D14" s="29" t="s">
        <v>38</v>
      </c>
      <c r="E14" s="29" t="s">
        <v>39</v>
      </c>
      <c r="F14" s="29" t="s">
        <v>40</v>
      </c>
      <c r="G14" s="29" t="s">
        <v>41</v>
      </c>
      <c r="I14" s="29" t="s">
        <v>36</v>
      </c>
      <c r="J14" s="30">
        <v>0.15</v>
      </c>
      <c r="K14" s="37">
        <f>J14*$U$3</f>
        <v>0.00682967959527825</v>
      </c>
      <c r="L14" s="37">
        <f t="shared" si="0"/>
        <v>0.00341483979763912</v>
      </c>
      <c r="M14" s="40">
        <v>0</v>
      </c>
      <c r="N14" s="37">
        <f t="shared" si="1"/>
        <v>-0.00586363636363636</v>
      </c>
      <c r="O14" s="37">
        <f>J14*$W$3</f>
        <v>-0.0117272727272727</v>
      </c>
    </row>
    <row r="15" s="28" customFormat="true" ht="57" spans="1:15">
      <c r="A15" s="29" t="s">
        <v>43</v>
      </c>
      <c r="B15" s="30">
        <v>0.23</v>
      </c>
      <c r="C15" s="29" t="s">
        <v>44</v>
      </c>
      <c r="D15" s="29" t="s">
        <v>45</v>
      </c>
      <c r="E15" s="29" t="s">
        <v>46</v>
      </c>
      <c r="F15" s="29" t="s">
        <v>47</v>
      </c>
      <c r="G15" s="29" t="s">
        <v>48</v>
      </c>
      <c r="I15" s="29" t="s">
        <v>43</v>
      </c>
      <c r="J15" s="30">
        <v>0.23</v>
      </c>
      <c r="K15" s="37">
        <f>J15*$U$3</f>
        <v>0.0104721753794266</v>
      </c>
      <c r="L15" s="37">
        <f t="shared" si="0"/>
        <v>0.00523608768971332</v>
      </c>
      <c r="M15" s="40">
        <v>0</v>
      </c>
      <c r="N15" s="37">
        <f t="shared" si="1"/>
        <v>-0.00899090909090909</v>
      </c>
      <c r="O15" s="37">
        <f>J15*$W$3</f>
        <v>-0.0179818181818182</v>
      </c>
    </row>
    <row r="17" s="27" customFormat="true" ht="40" customHeight="true" spans="1:15">
      <c r="A17" s="24" t="s">
        <v>51</v>
      </c>
      <c r="B17" s="24"/>
      <c r="C17" s="24"/>
      <c r="D17" s="24"/>
      <c r="E17" s="24"/>
      <c r="F17" s="24"/>
      <c r="G17" s="24"/>
      <c r="I17" s="34" t="s">
        <v>52</v>
      </c>
      <c r="J17" s="35"/>
      <c r="K17" s="35"/>
      <c r="L17" s="35"/>
      <c r="M17" s="35"/>
      <c r="N17" s="35"/>
      <c r="O17" s="36"/>
    </row>
    <row r="18" s="28" customFormat="true" ht="28.5" spans="1:15">
      <c r="A18" s="29" t="s">
        <v>7</v>
      </c>
      <c r="B18" s="29" t="s">
        <v>8</v>
      </c>
      <c r="C18" s="29" t="s">
        <v>9</v>
      </c>
      <c r="D18" s="29" t="s">
        <v>10</v>
      </c>
      <c r="E18" s="29" t="s">
        <v>11</v>
      </c>
      <c r="F18" s="29" t="s">
        <v>12</v>
      </c>
      <c r="G18" s="29" t="s">
        <v>13</v>
      </c>
      <c r="I18" s="29" t="s">
        <v>7</v>
      </c>
      <c r="J18" s="29" t="s">
        <v>8</v>
      </c>
      <c r="K18" s="29" t="s">
        <v>9</v>
      </c>
      <c r="L18" s="29" t="s">
        <v>10</v>
      </c>
      <c r="M18" s="29" t="s">
        <v>11</v>
      </c>
      <c r="N18" s="29" t="s">
        <v>12</v>
      </c>
      <c r="O18" s="29" t="s">
        <v>13</v>
      </c>
    </row>
    <row r="19" s="28" customFormat="true" ht="57" spans="1:15">
      <c r="A19" s="29" t="s">
        <v>15</v>
      </c>
      <c r="B19" s="30">
        <v>0.25</v>
      </c>
      <c r="C19" s="29" t="s">
        <v>16</v>
      </c>
      <c r="D19" s="29" t="s">
        <v>17</v>
      </c>
      <c r="E19" s="29" t="s">
        <v>18</v>
      </c>
      <c r="F19" s="29" t="s">
        <v>19</v>
      </c>
      <c r="G19" s="29" t="s">
        <v>20</v>
      </c>
      <c r="I19" s="29" t="s">
        <v>15</v>
      </c>
      <c r="J19" s="30">
        <v>0.25</v>
      </c>
      <c r="K19" s="37">
        <f>J19*$U$4</f>
        <v>0.00919732441471572</v>
      </c>
      <c r="L19" s="37">
        <f>K19/2</f>
        <v>0.00459866220735786</v>
      </c>
      <c r="M19" s="40">
        <v>0</v>
      </c>
      <c r="N19" s="37">
        <f>O19/2</f>
        <v>-0.0109090909090909</v>
      </c>
      <c r="O19" s="37">
        <f>J19*$W$4</f>
        <v>-0.0218181818181818</v>
      </c>
    </row>
    <row r="20" s="28" customFormat="true" ht="42.75" spans="1:15">
      <c r="A20" s="29" t="s">
        <v>22</v>
      </c>
      <c r="B20" s="30">
        <v>0.22</v>
      </c>
      <c r="C20" s="29" t="s">
        <v>23</v>
      </c>
      <c r="D20" s="29" t="s">
        <v>24</v>
      </c>
      <c r="E20" s="29" t="s">
        <v>25</v>
      </c>
      <c r="F20" s="29" t="s">
        <v>26</v>
      </c>
      <c r="G20" s="29" t="s">
        <v>27</v>
      </c>
      <c r="I20" s="29" t="s">
        <v>22</v>
      </c>
      <c r="J20" s="30">
        <v>0.22</v>
      </c>
      <c r="K20" s="37">
        <f>J20*$U$4</f>
        <v>0.00809364548494983</v>
      </c>
      <c r="L20" s="37">
        <f>K20/2</f>
        <v>0.00404682274247492</v>
      </c>
      <c r="M20" s="40">
        <v>0</v>
      </c>
      <c r="N20" s="37">
        <f>O20/2</f>
        <v>-0.0096</v>
      </c>
      <c r="O20" s="37">
        <f>J20*$W$4</f>
        <v>-0.0192</v>
      </c>
    </row>
    <row r="21" s="28" customFormat="true" ht="28.5" spans="1:15">
      <c r="A21" s="29" t="s">
        <v>29</v>
      </c>
      <c r="B21" s="30">
        <v>0.15</v>
      </c>
      <c r="C21" s="29" t="s">
        <v>30</v>
      </c>
      <c r="D21" s="29" t="s">
        <v>31</v>
      </c>
      <c r="E21" s="29" t="s">
        <v>32</v>
      </c>
      <c r="F21" s="29" t="s">
        <v>33</v>
      </c>
      <c r="G21" s="29" t="s">
        <v>34</v>
      </c>
      <c r="I21" s="29" t="s">
        <v>29</v>
      </c>
      <c r="J21" s="30">
        <v>0.15</v>
      </c>
      <c r="K21" s="37">
        <f>J21*$U$4</f>
        <v>0.00551839464882943</v>
      </c>
      <c r="L21" s="37">
        <f>K21/2</f>
        <v>0.00275919732441472</v>
      </c>
      <c r="M21" s="40">
        <v>0</v>
      </c>
      <c r="N21" s="37">
        <f>O21/2</f>
        <v>-0.00654545454545455</v>
      </c>
      <c r="O21" s="37">
        <f>J21*$W$4</f>
        <v>-0.0130909090909091</v>
      </c>
    </row>
    <row r="22" s="28" customFormat="true" ht="57" spans="1:15">
      <c r="A22" s="29" t="s">
        <v>36</v>
      </c>
      <c r="B22" s="30">
        <v>0.15</v>
      </c>
      <c r="C22" s="29" t="s">
        <v>37</v>
      </c>
      <c r="D22" s="29" t="s">
        <v>38</v>
      </c>
      <c r="E22" s="29" t="s">
        <v>39</v>
      </c>
      <c r="F22" s="29" t="s">
        <v>40</v>
      </c>
      <c r="G22" s="29" t="s">
        <v>41</v>
      </c>
      <c r="I22" s="29" t="s">
        <v>36</v>
      </c>
      <c r="J22" s="30">
        <v>0.15</v>
      </c>
      <c r="K22" s="37">
        <f>J22*$U$4</f>
        <v>0.00551839464882943</v>
      </c>
      <c r="L22" s="37">
        <f t="shared" ref="L22:L31" si="2">K22/2</f>
        <v>0.00275919732441472</v>
      </c>
      <c r="M22" s="40">
        <v>0</v>
      </c>
      <c r="N22" s="37">
        <f t="shared" ref="N22:N31" si="3">O22/2</f>
        <v>-0.00654545454545455</v>
      </c>
      <c r="O22" s="37">
        <f>J22*$W$4</f>
        <v>-0.0130909090909091</v>
      </c>
    </row>
    <row r="23" s="28" customFormat="true" ht="57" spans="1:15">
      <c r="A23" s="29" t="s">
        <v>43</v>
      </c>
      <c r="B23" s="30">
        <v>0.23</v>
      </c>
      <c r="C23" s="29" t="s">
        <v>44</v>
      </c>
      <c r="D23" s="29" t="s">
        <v>45</v>
      </c>
      <c r="E23" s="29" t="s">
        <v>46</v>
      </c>
      <c r="F23" s="29" t="s">
        <v>47</v>
      </c>
      <c r="G23" s="29" t="s">
        <v>48</v>
      </c>
      <c r="I23" s="29" t="s">
        <v>43</v>
      </c>
      <c r="J23" s="30">
        <v>0.23</v>
      </c>
      <c r="K23" s="37">
        <f>J23*$U$4</f>
        <v>0.00846153846153846</v>
      </c>
      <c r="L23" s="37">
        <f t="shared" si="2"/>
        <v>0.00423076923076923</v>
      </c>
      <c r="M23" s="40">
        <v>0</v>
      </c>
      <c r="N23" s="37">
        <f t="shared" si="3"/>
        <v>-0.0100363636363636</v>
      </c>
      <c r="O23" s="37">
        <f>J23*$W$4</f>
        <v>-0.0200727272727273</v>
      </c>
    </row>
    <row r="24" s="28" customFormat="true" ht="19.5" spans="1:15">
      <c r="A24" s="31"/>
      <c r="B24" s="32"/>
      <c r="C24" s="31"/>
      <c r="D24" s="31"/>
      <c r="E24" s="31"/>
      <c r="F24" s="31"/>
      <c r="G24" s="31"/>
      <c r="I24" s="31"/>
      <c r="J24" s="32"/>
      <c r="K24" s="38"/>
      <c r="L24" s="38"/>
      <c r="M24" s="38"/>
      <c r="N24" s="38"/>
      <c r="O24" s="38"/>
    </row>
    <row r="25" s="27" customFormat="true" ht="40" customHeight="true" spans="1:15">
      <c r="A25" s="24" t="s">
        <v>53</v>
      </c>
      <c r="B25" s="24"/>
      <c r="C25" s="24"/>
      <c r="D25" s="24"/>
      <c r="E25" s="24"/>
      <c r="F25" s="24"/>
      <c r="G25" s="24"/>
      <c r="I25" s="34" t="s">
        <v>54</v>
      </c>
      <c r="J25" s="35"/>
      <c r="K25" s="35"/>
      <c r="L25" s="35"/>
      <c r="M25" s="35"/>
      <c r="N25" s="35"/>
      <c r="O25" s="36"/>
    </row>
    <row r="26" s="28" customFormat="true" ht="28.5" spans="1:15">
      <c r="A26" s="29" t="s">
        <v>7</v>
      </c>
      <c r="B26" s="29" t="s">
        <v>8</v>
      </c>
      <c r="C26" s="29" t="s">
        <v>9</v>
      </c>
      <c r="D26" s="29" t="s">
        <v>10</v>
      </c>
      <c r="E26" s="29" t="s">
        <v>11</v>
      </c>
      <c r="F26" s="29" t="s">
        <v>12</v>
      </c>
      <c r="G26" s="29" t="s">
        <v>13</v>
      </c>
      <c r="I26" s="29" t="s">
        <v>7</v>
      </c>
      <c r="J26" s="29" t="s">
        <v>8</v>
      </c>
      <c r="K26" s="29" t="s">
        <v>9</v>
      </c>
      <c r="L26" s="29" t="s">
        <v>10</v>
      </c>
      <c r="M26" s="29" t="s">
        <v>11</v>
      </c>
      <c r="N26" s="29" t="s">
        <v>12</v>
      </c>
      <c r="O26" s="29" t="s">
        <v>13</v>
      </c>
    </row>
    <row r="27" s="28" customFormat="true" ht="57" spans="1:15">
      <c r="A27" s="29" t="s">
        <v>15</v>
      </c>
      <c r="B27" s="30">
        <v>0.25</v>
      </c>
      <c r="C27" s="29" t="s">
        <v>16</v>
      </c>
      <c r="D27" s="29" t="s">
        <v>17</v>
      </c>
      <c r="E27" s="29" t="s">
        <v>18</v>
      </c>
      <c r="F27" s="29" t="s">
        <v>19</v>
      </c>
      <c r="G27" s="29" t="s">
        <v>20</v>
      </c>
      <c r="I27" s="29" t="s">
        <v>15</v>
      </c>
      <c r="J27" s="30">
        <v>0.25</v>
      </c>
      <c r="K27" s="37">
        <f>J27*$U$5</f>
        <v>0.0210843373493976</v>
      </c>
      <c r="L27" s="37">
        <f t="shared" si="2"/>
        <v>0.0105421686746988</v>
      </c>
      <c r="M27" s="40">
        <v>0</v>
      </c>
      <c r="N27" s="37">
        <f t="shared" si="3"/>
        <v>-0.0113636363636364</v>
      </c>
      <c r="O27" s="37">
        <f>J27*$W$6</f>
        <v>-0.0227272727272727</v>
      </c>
    </row>
    <row r="28" s="28" customFormat="true" ht="42.75" spans="1:15">
      <c r="A28" s="29" t="s">
        <v>22</v>
      </c>
      <c r="B28" s="30">
        <v>0.22</v>
      </c>
      <c r="C28" s="29" t="s">
        <v>23</v>
      </c>
      <c r="D28" s="29" t="s">
        <v>24</v>
      </c>
      <c r="E28" s="29" t="s">
        <v>25</v>
      </c>
      <c r="F28" s="29" t="s">
        <v>26</v>
      </c>
      <c r="G28" s="29" t="s">
        <v>27</v>
      </c>
      <c r="I28" s="29" t="s">
        <v>22</v>
      </c>
      <c r="J28" s="30">
        <v>0.22</v>
      </c>
      <c r="K28" s="37">
        <f>J28*$U$5</f>
        <v>0.0185542168674699</v>
      </c>
      <c r="L28" s="37">
        <f t="shared" si="2"/>
        <v>0.00927710843373494</v>
      </c>
      <c r="M28" s="40">
        <v>0</v>
      </c>
      <c r="N28" s="37">
        <f t="shared" si="3"/>
        <v>-0.01</v>
      </c>
      <c r="O28" s="37">
        <f>J28*$W$6</f>
        <v>-0.02</v>
      </c>
    </row>
    <row r="29" s="28" customFormat="true" ht="28.5" spans="1:15">
      <c r="A29" s="29" t="s">
        <v>29</v>
      </c>
      <c r="B29" s="30">
        <v>0.15</v>
      </c>
      <c r="C29" s="29" t="s">
        <v>30</v>
      </c>
      <c r="D29" s="29" t="s">
        <v>31</v>
      </c>
      <c r="E29" s="29" t="s">
        <v>32</v>
      </c>
      <c r="F29" s="29" t="s">
        <v>33</v>
      </c>
      <c r="G29" s="29" t="s">
        <v>34</v>
      </c>
      <c r="I29" s="29" t="s">
        <v>29</v>
      </c>
      <c r="J29" s="30">
        <v>0.15</v>
      </c>
      <c r="K29" s="37">
        <f>J29*$U$5</f>
        <v>0.0126506024096386</v>
      </c>
      <c r="L29" s="37">
        <f t="shared" si="2"/>
        <v>0.00632530120481928</v>
      </c>
      <c r="M29" s="40">
        <v>0</v>
      </c>
      <c r="N29" s="37">
        <f t="shared" si="3"/>
        <v>-0.00681818181818182</v>
      </c>
      <c r="O29" s="37">
        <f>J29*$W$6</f>
        <v>-0.0136363636363636</v>
      </c>
    </row>
    <row r="30" s="28" customFormat="true" ht="57" spans="1:15">
      <c r="A30" s="29" t="s">
        <v>36</v>
      </c>
      <c r="B30" s="30">
        <v>0.15</v>
      </c>
      <c r="C30" s="29" t="s">
        <v>37</v>
      </c>
      <c r="D30" s="29" t="s">
        <v>38</v>
      </c>
      <c r="E30" s="29" t="s">
        <v>39</v>
      </c>
      <c r="F30" s="29" t="s">
        <v>40</v>
      </c>
      <c r="G30" s="29" t="s">
        <v>41</v>
      </c>
      <c r="I30" s="29" t="s">
        <v>36</v>
      </c>
      <c r="J30" s="30">
        <v>0.15</v>
      </c>
      <c r="K30" s="37">
        <f>J30*$U$5</f>
        <v>0.0126506024096386</v>
      </c>
      <c r="L30" s="37">
        <f t="shared" si="2"/>
        <v>0.00632530120481928</v>
      </c>
      <c r="M30" s="40">
        <v>0</v>
      </c>
      <c r="N30" s="37">
        <f t="shared" si="3"/>
        <v>-0.00681818181818182</v>
      </c>
      <c r="O30" s="37">
        <f>J30*$W$6</f>
        <v>-0.0136363636363636</v>
      </c>
    </row>
    <row r="31" s="28" customFormat="true" ht="57" spans="1:15">
      <c r="A31" s="29" t="s">
        <v>43</v>
      </c>
      <c r="B31" s="30">
        <v>0.23</v>
      </c>
      <c r="C31" s="29" t="s">
        <v>44</v>
      </c>
      <c r="D31" s="29" t="s">
        <v>45</v>
      </c>
      <c r="E31" s="29" t="s">
        <v>46</v>
      </c>
      <c r="F31" s="29" t="s">
        <v>47</v>
      </c>
      <c r="G31" s="29" t="s">
        <v>48</v>
      </c>
      <c r="I31" s="29" t="s">
        <v>43</v>
      </c>
      <c r="J31" s="30">
        <v>0.23</v>
      </c>
      <c r="K31" s="37">
        <f>J31*$U$5</f>
        <v>0.0193975903614458</v>
      </c>
      <c r="L31" s="37">
        <f t="shared" si="2"/>
        <v>0.00969879518072289</v>
      </c>
      <c r="M31" s="40">
        <v>0</v>
      </c>
      <c r="N31" s="37">
        <f t="shared" si="3"/>
        <v>-0.0104545454545455</v>
      </c>
      <c r="O31" s="37">
        <f>J31*$W$6</f>
        <v>-0.0209090909090909</v>
      </c>
    </row>
    <row r="34" s="27" customFormat="true" ht="40" customHeight="true" spans="1:15">
      <c r="A34" s="33" t="s">
        <v>55</v>
      </c>
      <c r="B34" s="33"/>
      <c r="C34" s="33"/>
      <c r="D34" s="33"/>
      <c r="E34" s="33"/>
      <c r="F34" s="33"/>
      <c r="G34" s="33"/>
      <c r="I34" s="24" t="s">
        <v>56</v>
      </c>
      <c r="J34" s="24"/>
      <c r="K34" s="24"/>
      <c r="L34" s="24"/>
      <c r="M34" s="24"/>
      <c r="N34" s="24"/>
      <c r="O34" s="24"/>
    </row>
    <row r="35" s="28" customFormat="true" ht="28.5" spans="1:23">
      <c r="A35" s="29" t="s">
        <v>7</v>
      </c>
      <c r="B35" s="29" t="s">
        <v>8</v>
      </c>
      <c r="C35" s="29" t="s">
        <v>9</v>
      </c>
      <c r="D35" s="29" t="s">
        <v>10</v>
      </c>
      <c r="E35" s="29" t="s">
        <v>11</v>
      </c>
      <c r="F35" s="29" t="s">
        <v>12</v>
      </c>
      <c r="G35" s="29" t="s">
        <v>13</v>
      </c>
      <c r="I35" s="39" t="s">
        <v>7</v>
      </c>
      <c r="J35" s="39" t="s">
        <v>8</v>
      </c>
      <c r="K35" s="39" t="s">
        <v>9</v>
      </c>
      <c r="L35" s="39" t="s">
        <v>10</v>
      </c>
      <c r="M35" s="39" t="s">
        <v>11</v>
      </c>
      <c r="N35" s="39" t="s">
        <v>12</v>
      </c>
      <c r="O35" s="39" t="s">
        <v>13</v>
      </c>
      <c r="R35" s="42" t="s">
        <v>57</v>
      </c>
      <c r="S35" s="42" t="s">
        <v>58</v>
      </c>
      <c r="T35" s="42" t="s">
        <v>59</v>
      </c>
      <c r="U35" s="42" t="s">
        <v>60</v>
      </c>
      <c r="V35" s="42" t="s">
        <v>61</v>
      </c>
      <c r="W35" s="42" t="s">
        <v>60</v>
      </c>
    </row>
    <row r="36" s="28" customFormat="true" ht="71.25" spans="1:23">
      <c r="A36" s="29" t="s">
        <v>62</v>
      </c>
      <c r="B36" s="30">
        <v>0.17</v>
      </c>
      <c r="C36" s="29" t="s">
        <v>63</v>
      </c>
      <c r="D36" s="29" t="s">
        <v>64</v>
      </c>
      <c r="E36" s="29" t="s">
        <v>65</v>
      </c>
      <c r="F36" s="29" t="s">
        <v>66</v>
      </c>
      <c r="G36" s="29" t="s">
        <v>67</v>
      </c>
      <c r="I36" s="29" t="s">
        <v>62</v>
      </c>
      <c r="J36" s="30">
        <v>0.17</v>
      </c>
      <c r="K36" s="37">
        <f t="shared" ref="K36:K41" si="4">J36*$U$36</f>
        <v>0.0137837837837838</v>
      </c>
      <c r="L36" s="37">
        <f>K36/2</f>
        <v>0.00689189189189189</v>
      </c>
      <c r="M36" s="40">
        <v>0</v>
      </c>
      <c r="N36" s="37">
        <f>O36/2</f>
        <v>-0.0150681818181818</v>
      </c>
      <c r="O36" s="37">
        <f t="shared" ref="O36:O41" si="5">J36*$W$36</f>
        <v>-0.0301363636363636</v>
      </c>
      <c r="R36" s="41" t="s">
        <v>68</v>
      </c>
      <c r="S36" s="41">
        <v>259</v>
      </c>
      <c r="T36" s="41">
        <v>280</v>
      </c>
      <c r="U36" s="41">
        <f>(T36-S36)/S36</f>
        <v>0.0810810810810811</v>
      </c>
      <c r="V36" s="41">
        <v>220</v>
      </c>
      <c r="W36" s="41">
        <f>(V36-S36)/V36</f>
        <v>-0.177272727272727</v>
      </c>
    </row>
    <row r="37" s="28" customFormat="true" ht="57" spans="1:23">
      <c r="A37" s="29" t="s">
        <v>15</v>
      </c>
      <c r="B37" s="30">
        <v>0.15</v>
      </c>
      <c r="C37" s="29" t="s">
        <v>16</v>
      </c>
      <c r="D37" s="29" t="s">
        <v>17</v>
      </c>
      <c r="E37" s="29" t="s">
        <v>18</v>
      </c>
      <c r="F37" s="29" t="s">
        <v>19</v>
      </c>
      <c r="G37" s="29" t="s">
        <v>20</v>
      </c>
      <c r="I37" s="29" t="s">
        <v>15</v>
      </c>
      <c r="J37" s="30">
        <v>0.15</v>
      </c>
      <c r="K37" s="37">
        <f t="shared" si="4"/>
        <v>0.0121621621621622</v>
      </c>
      <c r="L37" s="37">
        <f>K37/2</f>
        <v>0.00608108108108108</v>
      </c>
      <c r="M37" s="40">
        <v>0</v>
      </c>
      <c r="N37" s="37">
        <f>O37/2</f>
        <v>-0.0132954545454545</v>
      </c>
      <c r="O37" s="37">
        <f t="shared" si="5"/>
        <v>-0.0265909090909091</v>
      </c>
      <c r="R37" s="41" t="s">
        <v>69</v>
      </c>
      <c r="S37" s="41">
        <v>272</v>
      </c>
      <c r="T37" s="41">
        <v>300</v>
      </c>
      <c r="U37" s="41">
        <f t="shared" ref="U37:U42" si="6">(T37-S37)/S37</f>
        <v>0.102941176470588</v>
      </c>
      <c r="V37" s="41">
        <v>250</v>
      </c>
      <c r="W37" s="41">
        <f t="shared" ref="W37:W42" si="7">(V37-S37)/V37</f>
        <v>-0.088</v>
      </c>
    </row>
    <row r="38" s="28" customFormat="true" ht="71.25" spans="1:23">
      <c r="A38" s="29" t="s">
        <v>70</v>
      </c>
      <c r="B38" s="30">
        <v>0.23</v>
      </c>
      <c r="C38" s="29" t="s">
        <v>71</v>
      </c>
      <c r="D38" s="29" t="s">
        <v>72</v>
      </c>
      <c r="E38" s="29" t="s">
        <v>73</v>
      </c>
      <c r="F38" s="29" t="s">
        <v>74</v>
      </c>
      <c r="G38" s="29" t="s">
        <v>75</v>
      </c>
      <c r="I38" s="29" t="s">
        <v>70</v>
      </c>
      <c r="J38" s="30">
        <v>0.23</v>
      </c>
      <c r="K38" s="37">
        <f t="shared" si="4"/>
        <v>0.0186486486486486</v>
      </c>
      <c r="L38" s="37">
        <f>K38/2</f>
        <v>0.00932432432432432</v>
      </c>
      <c r="M38" s="40">
        <v>0</v>
      </c>
      <c r="N38" s="37">
        <f>O38/2</f>
        <v>-0.0203863636363636</v>
      </c>
      <c r="O38" s="37">
        <f t="shared" si="5"/>
        <v>-0.0407727272727273</v>
      </c>
      <c r="R38" s="41" t="s">
        <v>76</v>
      </c>
      <c r="S38" s="41">
        <v>161</v>
      </c>
      <c r="T38" s="41">
        <v>180</v>
      </c>
      <c r="U38" s="41">
        <f t="shared" si="6"/>
        <v>0.118012422360248</v>
      </c>
      <c r="V38" s="41">
        <v>140</v>
      </c>
      <c r="W38" s="41">
        <f t="shared" si="7"/>
        <v>-0.15</v>
      </c>
    </row>
    <row r="39" s="28" customFormat="true" ht="28.5" spans="1:23">
      <c r="A39" s="29" t="s">
        <v>77</v>
      </c>
      <c r="B39" s="30">
        <v>0.15</v>
      </c>
      <c r="C39" s="29" t="s">
        <v>78</v>
      </c>
      <c r="D39" s="29" t="s">
        <v>79</v>
      </c>
      <c r="E39" s="29" t="s">
        <v>80</v>
      </c>
      <c r="F39" s="29" t="s">
        <v>81</v>
      </c>
      <c r="G39" s="29" t="s">
        <v>82</v>
      </c>
      <c r="I39" s="29" t="s">
        <v>77</v>
      </c>
      <c r="J39" s="30">
        <v>0.15</v>
      </c>
      <c r="K39" s="37">
        <f t="shared" si="4"/>
        <v>0.0121621621621622</v>
      </c>
      <c r="L39" s="37">
        <f>K39/2</f>
        <v>0.00608108108108108</v>
      </c>
      <c r="M39" s="40">
        <v>0</v>
      </c>
      <c r="N39" s="37">
        <f>O39/2</f>
        <v>-0.0132954545454545</v>
      </c>
      <c r="O39" s="37">
        <f t="shared" si="5"/>
        <v>-0.0265909090909091</v>
      </c>
      <c r="R39" s="41" t="s">
        <v>83</v>
      </c>
      <c r="S39" s="41">
        <v>162</v>
      </c>
      <c r="T39" s="41">
        <v>180</v>
      </c>
      <c r="U39" s="41">
        <f t="shared" si="6"/>
        <v>0.111111111111111</v>
      </c>
      <c r="V39" s="41">
        <v>140</v>
      </c>
      <c r="W39" s="41">
        <f t="shared" si="7"/>
        <v>-0.157142857142857</v>
      </c>
    </row>
    <row r="40" s="28" customFormat="true" ht="57" spans="1:23">
      <c r="A40" s="29" t="s">
        <v>36</v>
      </c>
      <c r="B40" s="30">
        <v>0.15</v>
      </c>
      <c r="C40" s="29" t="s">
        <v>37</v>
      </c>
      <c r="D40" s="29" t="s">
        <v>38</v>
      </c>
      <c r="E40" s="29" t="s">
        <v>39</v>
      </c>
      <c r="F40" s="29" t="s">
        <v>40</v>
      </c>
      <c r="G40" s="29" t="s">
        <v>41</v>
      </c>
      <c r="I40" s="29" t="s">
        <v>36</v>
      </c>
      <c r="J40" s="30">
        <v>0.15</v>
      </c>
      <c r="K40" s="37">
        <f t="shared" si="4"/>
        <v>0.0121621621621622</v>
      </c>
      <c r="L40" s="37">
        <f t="shared" ref="L40:L48" si="8">K40/2</f>
        <v>0.00608108108108108</v>
      </c>
      <c r="M40" s="40">
        <v>0</v>
      </c>
      <c r="N40" s="37">
        <f t="shared" ref="N40:N48" si="9">O40/2</f>
        <v>-0.0132954545454545</v>
      </c>
      <c r="O40" s="37">
        <f t="shared" si="5"/>
        <v>-0.0265909090909091</v>
      </c>
      <c r="R40" s="41" t="s">
        <v>84</v>
      </c>
      <c r="S40" s="41">
        <v>161</v>
      </c>
      <c r="T40" s="41">
        <v>180</v>
      </c>
      <c r="U40" s="41">
        <f t="shared" si="6"/>
        <v>0.118012422360248</v>
      </c>
      <c r="V40" s="41">
        <v>140</v>
      </c>
      <c r="W40" s="41">
        <f t="shared" si="7"/>
        <v>-0.15</v>
      </c>
    </row>
    <row r="41" s="28" customFormat="true" ht="57" spans="1:23">
      <c r="A41" s="29" t="s">
        <v>43</v>
      </c>
      <c r="B41" s="30">
        <v>0.15</v>
      </c>
      <c r="C41" s="29" t="s">
        <v>44</v>
      </c>
      <c r="D41" s="29" t="s">
        <v>45</v>
      </c>
      <c r="E41" s="29" t="s">
        <v>46</v>
      </c>
      <c r="F41" s="29" t="s">
        <v>47</v>
      </c>
      <c r="G41" s="29" t="s">
        <v>48</v>
      </c>
      <c r="I41" s="29" t="s">
        <v>43</v>
      </c>
      <c r="J41" s="30">
        <v>0.15</v>
      </c>
      <c r="K41" s="37">
        <f t="shared" si="4"/>
        <v>0.0121621621621622</v>
      </c>
      <c r="L41" s="37">
        <f t="shared" si="8"/>
        <v>0.00608108108108108</v>
      </c>
      <c r="M41" s="40">
        <v>0</v>
      </c>
      <c r="N41" s="37">
        <f t="shared" si="9"/>
        <v>-0.0132954545454545</v>
      </c>
      <c r="O41" s="37">
        <f t="shared" si="5"/>
        <v>-0.0265909090909091</v>
      </c>
      <c r="R41" s="41" t="s">
        <v>85</v>
      </c>
      <c r="S41" s="41">
        <v>162</v>
      </c>
      <c r="T41" s="41">
        <v>185</v>
      </c>
      <c r="U41" s="41">
        <f t="shared" si="6"/>
        <v>0.141975308641975</v>
      </c>
      <c r="V41" s="41">
        <v>140</v>
      </c>
      <c r="W41" s="41">
        <f t="shared" si="7"/>
        <v>-0.157142857142857</v>
      </c>
    </row>
    <row r="42" spans="18:23">
      <c r="R42" s="41" t="s">
        <v>86</v>
      </c>
      <c r="S42" s="41">
        <v>94</v>
      </c>
      <c r="T42" s="41">
        <v>110</v>
      </c>
      <c r="U42" s="41">
        <f t="shared" si="6"/>
        <v>0.170212765957447</v>
      </c>
      <c r="V42" s="41">
        <v>80</v>
      </c>
      <c r="W42" s="41">
        <f t="shared" si="7"/>
        <v>-0.175</v>
      </c>
    </row>
    <row r="43" s="27" customFormat="true" ht="40" customHeight="true" spans="1:15">
      <c r="A43" s="34" t="s">
        <v>87</v>
      </c>
      <c r="B43" s="35"/>
      <c r="C43" s="35"/>
      <c r="D43" s="35"/>
      <c r="E43" s="35"/>
      <c r="F43" s="35"/>
      <c r="G43" s="36"/>
      <c r="I43" s="24" t="s">
        <v>88</v>
      </c>
      <c r="J43" s="24"/>
      <c r="K43" s="24"/>
      <c r="L43" s="24"/>
      <c r="M43" s="24"/>
      <c r="N43" s="24"/>
      <c r="O43" s="24"/>
    </row>
    <row r="44" s="28" customFormat="true" ht="28.5" spans="1:15">
      <c r="A44" s="29" t="s">
        <v>7</v>
      </c>
      <c r="B44" s="29" t="s">
        <v>8</v>
      </c>
      <c r="C44" s="29" t="s">
        <v>9</v>
      </c>
      <c r="D44" s="29" t="s">
        <v>10</v>
      </c>
      <c r="E44" s="29" t="s">
        <v>11</v>
      </c>
      <c r="F44" s="29" t="s">
        <v>12</v>
      </c>
      <c r="G44" s="29" t="s">
        <v>13</v>
      </c>
      <c r="I44" s="39" t="s">
        <v>7</v>
      </c>
      <c r="J44" s="39" t="s">
        <v>8</v>
      </c>
      <c r="K44" s="39" t="s">
        <v>9</v>
      </c>
      <c r="L44" s="39" t="s">
        <v>10</v>
      </c>
      <c r="M44" s="39" t="s">
        <v>11</v>
      </c>
      <c r="N44" s="39" t="s">
        <v>12</v>
      </c>
      <c r="O44" s="39" t="s">
        <v>13</v>
      </c>
    </row>
    <row r="45" s="28" customFormat="true" ht="71.25" spans="1:15">
      <c r="A45" s="29" t="s">
        <v>62</v>
      </c>
      <c r="B45" s="30">
        <v>0.17</v>
      </c>
      <c r="C45" s="29" t="s">
        <v>63</v>
      </c>
      <c r="D45" s="29" t="s">
        <v>64</v>
      </c>
      <c r="E45" s="29" t="s">
        <v>65</v>
      </c>
      <c r="F45" s="29" t="s">
        <v>66</v>
      </c>
      <c r="G45" s="29" t="s">
        <v>67</v>
      </c>
      <c r="I45" s="29" t="s">
        <v>62</v>
      </c>
      <c r="J45" s="30">
        <v>0.17</v>
      </c>
      <c r="K45" s="37">
        <f t="shared" ref="K45:K50" si="10">J45*$U$37</f>
        <v>0.0175</v>
      </c>
      <c r="L45" s="37">
        <f t="shared" si="8"/>
        <v>0.00875</v>
      </c>
      <c r="M45" s="40">
        <v>0</v>
      </c>
      <c r="N45" s="37">
        <f t="shared" si="9"/>
        <v>-0.00748</v>
      </c>
      <c r="O45" s="37">
        <f t="shared" ref="O45:O50" si="11">J45*$W$37</f>
        <v>-0.01496</v>
      </c>
    </row>
    <row r="46" s="28" customFormat="true" ht="57" spans="1:15">
      <c r="A46" s="29" t="s">
        <v>15</v>
      </c>
      <c r="B46" s="30">
        <v>0.15</v>
      </c>
      <c r="C46" s="29" t="s">
        <v>16</v>
      </c>
      <c r="D46" s="29" t="s">
        <v>17</v>
      </c>
      <c r="E46" s="29" t="s">
        <v>18</v>
      </c>
      <c r="F46" s="29" t="s">
        <v>19</v>
      </c>
      <c r="G46" s="29" t="s">
        <v>20</v>
      </c>
      <c r="I46" s="29" t="s">
        <v>15</v>
      </c>
      <c r="J46" s="30">
        <v>0.15</v>
      </c>
      <c r="K46" s="37">
        <f t="shared" si="10"/>
        <v>0.0154411764705882</v>
      </c>
      <c r="L46" s="37">
        <f t="shared" si="8"/>
        <v>0.00772058823529412</v>
      </c>
      <c r="M46" s="40">
        <v>0</v>
      </c>
      <c r="N46" s="37">
        <f t="shared" si="9"/>
        <v>-0.0066</v>
      </c>
      <c r="O46" s="37">
        <f t="shared" si="11"/>
        <v>-0.0132</v>
      </c>
    </row>
    <row r="47" s="28" customFormat="true" ht="71.25" spans="1:15">
      <c r="A47" s="29" t="s">
        <v>70</v>
      </c>
      <c r="B47" s="30">
        <v>0.23</v>
      </c>
      <c r="C47" s="29" t="s">
        <v>71</v>
      </c>
      <c r="D47" s="29" t="s">
        <v>72</v>
      </c>
      <c r="E47" s="29" t="s">
        <v>73</v>
      </c>
      <c r="F47" s="29" t="s">
        <v>74</v>
      </c>
      <c r="G47" s="29" t="s">
        <v>75</v>
      </c>
      <c r="I47" s="29" t="s">
        <v>70</v>
      </c>
      <c r="J47" s="30">
        <v>0.23</v>
      </c>
      <c r="K47" s="37">
        <f t="shared" si="10"/>
        <v>0.0236764705882353</v>
      </c>
      <c r="L47" s="37">
        <f t="shared" si="8"/>
        <v>0.0118382352941176</v>
      </c>
      <c r="M47" s="40">
        <v>0</v>
      </c>
      <c r="N47" s="37">
        <f t="shared" si="9"/>
        <v>-0.01012</v>
      </c>
      <c r="O47" s="37">
        <f t="shared" si="11"/>
        <v>-0.02024</v>
      </c>
    </row>
    <row r="48" s="28" customFormat="true" ht="28.5" spans="1:15">
      <c r="A48" s="29" t="s">
        <v>77</v>
      </c>
      <c r="B48" s="30">
        <v>0.15</v>
      </c>
      <c r="C48" s="29" t="s">
        <v>78</v>
      </c>
      <c r="D48" s="29" t="s">
        <v>79</v>
      </c>
      <c r="E48" s="29" t="s">
        <v>80</v>
      </c>
      <c r="F48" s="29" t="s">
        <v>81</v>
      </c>
      <c r="G48" s="29" t="s">
        <v>82</v>
      </c>
      <c r="I48" s="29" t="s">
        <v>77</v>
      </c>
      <c r="J48" s="30">
        <v>0.15</v>
      </c>
      <c r="K48" s="37">
        <f t="shared" si="10"/>
        <v>0.0154411764705882</v>
      </c>
      <c r="L48" s="37">
        <f t="shared" si="8"/>
        <v>0.00772058823529412</v>
      </c>
      <c r="M48" s="40">
        <v>0</v>
      </c>
      <c r="N48" s="37">
        <f t="shared" si="9"/>
        <v>-0.0066</v>
      </c>
      <c r="O48" s="37">
        <f t="shared" si="11"/>
        <v>-0.0132</v>
      </c>
    </row>
    <row r="49" s="28" customFormat="true" ht="57" spans="1:15">
      <c r="A49" s="29" t="s">
        <v>36</v>
      </c>
      <c r="B49" s="30">
        <v>0.15</v>
      </c>
      <c r="C49" s="29" t="s">
        <v>37</v>
      </c>
      <c r="D49" s="29" t="s">
        <v>38</v>
      </c>
      <c r="E49" s="29" t="s">
        <v>39</v>
      </c>
      <c r="F49" s="29" t="s">
        <v>40</v>
      </c>
      <c r="G49" s="29" t="s">
        <v>41</v>
      </c>
      <c r="I49" s="29" t="s">
        <v>36</v>
      </c>
      <c r="J49" s="30">
        <v>0.15</v>
      </c>
      <c r="K49" s="37">
        <f t="shared" si="10"/>
        <v>0.0154411764705882</v>
      </c>
      <c r="L49" s="37">
        <f t="shared" ref="L49:L57" si="12">K49/2</f>
        <v>0.00772058823529412</v>
      </c>
      <c r="M49" s="40">
        <v>0</v>
      </c>
      <c r="N49" s="37">
        <f t="shared" ref="N49:N57" si="13">O49/2</f>
        <v>-0.0066</v>
      </c>
      <c r="O49" s="37">
        <f t="shared" si="11"/>
        <v>-0.0132</v>
      </c>
    </row>
    <row r="50" s="28" customFormat="true" ht="57" spans="1:15">
      <c r="A50" s="29" t="s">
        <v>43</v>
      </c>
      <c r="B50" s="30">
        <v>0.15</v>
      </c>
      <c r="C50" s="29" t="s">
        <v>44</v>
      </c>
      <c r="D50" s="29" t="s">
        <v>45</v>
      </c>
      <c r="E50" s="29" t="s">
        <v>46</v>
      </c>
      <c r="F50" s="29" t="s">
        <v>47</v>
      </c>
      <c r="G50" s="29" t="s">
        <v>48</v>
      </c>
      <c r="I50" s="29" t="s">
        <v>43</v>
      </c>
      <c r="J50" s="30">
        <v>0.15</v>
      </c>
      <c r="K50" s="37">
        <f t="shared" si="10"/>
        <v>0.0154411764705882</v>
      </c>
      <c r="L50" s="37">
        <f t="shared" si="12"/>
        <v>0.00772058823529412</v>
      </c>
      <c r="M50" s="40">
        <v>0</v>
      </c>
      <c r="N50" s="37">
        <f t="shared" si="13"/>
        <v>-0.0066</v>
      </c>
      <c r="O50" s="37">
        <f t="shared" si="11"/>
        <v>-0.0132</v>
      </c>
    </row>
    <row r="52" s="27" customFormat="true" ht="40" customHeight="true" spans="1:15">
      <c r="A52" s="34" t="s">
        <v>89</v>
      </c>
      <c r="B52" s="35"/>
      <c r="C52" s="35"/>
      <c r="D52" s="35"/>
      <c r="E52" s="35"/>
      <c r="F52" s="35"/>
      <c r="G52" s="36"/>
      <c r="I52" s="24" t="s">
        <v>90</v>
      </c>
      <c r="J52" s="24"/>
      <c r="K52" s="24"/>
      <c r="L52" s="24"/>
      <c r="M52" s="24"/>
      <c r="N52" s="24"/>
      <c r="O52" s="24"/>
    </row>
    <row r="53" s="28" customFormat="true" ht="28.5" spans="1:15">
      <c r="A53" s="29" t="s">
        <v>7</v>
      </c>
      <c r="B53" s="29" t="s">
        <v>8</v>
      </c>
      <c r="C53" s="29" t="s">
        <v>9</v>
      </c>
      <c r="D53" s="29" t="s">
        <v>10</v>
      </c>
      <c r="E53" s="29" t="s">
        <v>11</v>
      </c>
      <c r="F53" s="29" t="s">
        <v>12</v>
      </c>
      <c r="G53" s="29" t="s">
        <v>13</v>
      </c>
      <c r="I53" s="39" t="s">
        <v>7</v>
      </c>
      <c r="J53" s="39" t="s">
        <v>8</v>
      </c>
      <c r="K53" s="29" t="s">
        <v>9</v>
      </c>
      <c r="L53" s="29" t="s">
        <v>10</v>
      </c>
      <c r="M53" s="29" t="s">
        <v>11</v>
      </c>
      <c r="N53" s="29" t="s">
        <v>12</v>
      </c>
      <c r="O53" s="29" t="s">
        <v>13</v>
      </c>
    </row>
    <row r="54" s="28" customFormat="true" ht="71.25" spans="1:15">
      <c r="A54" s="29" t="s">
        <v>62</v>
      </c>
      <c r="B54" s="30">
        <v>0.17</v>
      </c>
      <c r="C54" s="29" t="s">
        <v>63</v>
      </c>
      <c r="D54" s="29" t="s">
        <v>64</v>
      </c>
      <c r="E54" s="29" t="s">
        <v>65</v>
      </c>
      <c r="F54" s="29" t="s">
        <v>66</v>
      </c>
      <c r="G54" s="29" t="s">
        <v>67</v>
      </c>
      <c r="I54" s="29" t="s">
        <v>62</v>
      </c>
      <c r="J54" s="30">
        <v>0.17</v>
      </c>
      <c r="K54" s="37">
        <f t="shared" ref="K54:K59" si="14">J54*$U$38</f>
        <v>0.0200621118012422</v>
      </c>
      <c r="L54" s="37">
        <f t="shared" si="12"/>
        <v>0.0100310559006211</v>
      </c>
      <c r="M54" s="40">
        <v>0</v>
      </c>
      <c r="N54" s="37">
        <f t="shared" si="13"/>
        <v>-0.01275</v>
      </c>
      <c r="O54" s="37">
        <f t="shared" ref="O54:O59" si="15">J54*$W$38</f>
        <v>-0.0255</v>
      </c>
    </row>
    <row r="55" s="28" customFormat="true" ht="57" spans="1:15">
      <c r="A55" s="29" t="s">
        <v>15</v>
      </c>
      <c r="B55" s="30">
        <v>0.15</v>
      </c>
      <c r="C55" s="29" t="s">
        <v>16</v>
      </c>
      <c r="D55" s="29" t="s">
        <v>17</v>
      </c>
      <c r="E55" s="29" t="s">
        <v>18</v>
      </c>
      <c r="F55" s="29" t="s">
        <v>19</v>
      </c>
      <c r="G55" s="29" t="s">
        <v>20</v>
      </c>
      <c r="I55" s="29" t="s">
        <v>15</v>
      </c>
      <c r="J55" s="30">
        <v>0.15</v>
      </c>
      <c r="K55" s="37">
        <f t="shared" si="14"/>
        <v>0.0177018633540373</v>
      </c>
      <c r="L55" s="37">
        <f t="shared" si="12"/>
        <v>0.00885093167701863</v>
      </c>
      <c r="M55" s="40">
        <v>0</v>
      </c>
      <c r="N55" s="37">
        <f t="shared" si="13"/>
        <v>-0.01125</v>
      </c>
      <c r="O55" s="37">
        <f t="shared" si="15"/>
        <v>-0.0225</v>
      </c>
    </row>
    <row r="56" s="28" customFormat="true" ht="71.25" spans="1:15">
      <c r="A56" s="29" t="s">
        <v>70</v>
      </c>
      <c r="B56" s="30">
        <v>0.23</v>
      </c>
      <c r="C56" s="29" t="s">
        <v>71</v>
      </c>
      <c r="D56" s="29" t="s">
        <v>72</v>
      </c>
      <c r="E56" s="29" t="s">
        <v>73</v>
      </c>
      <c r="F56" s="29" t="s">
        <v>74</v>
      </c>
      <c r="G56" s="29" t="s">
        <v>75</v>
      </c>
      <c r="I56" s="29" t="s">
        <v>70</v>
      </c>
      <c r="J56" s="30">
        <v>0.23</v>
      </c>
      <c r="K56" s="37">
        <f t="shared" si="14"/>
        <v>0.0271428571428571</v>
      </c>
      <c r="L56" s="37">
        <f t="shared" si="12"/>
        <v>0.0135714285714286</v>
      </c>
      <c r="M56" s="40">
        <v>0</v>
      </c>
      <c r="N56" s="37">
        <f t="shared" si="13"/>
        <v>-0.01725</v>
      </c>
      <c r="O56" s="37">
        <f t="shared" si="15"/>
        <v>-0.0345</v>
      </c>
    </row>
    <row r="57" s="28" customFormat="true" ht="28.5" spans="1:15">
      <c r="A57" s="29" t="s">
        <v>77</v>
      </c>
      <c r="B57" s="30">
        <v>0.15</v>
      </c>
      <c r="C57" s="29" t="s">
        <v>78</v>
      </c>
      <c r="D57" s="29" t="s">
        <v>79</v>
      </c>
      <c r="E57" s="29" t="s">
        <v>80</v>
      </c>
      <c r="F57" s="29" t="s">
        <v>81</v>
      </c>
      <c r="G57" s="29" t="s">
        <v>82</v>
      </c>
      <c r="I57" s="29" t="s">
        <v>77</v>
      </c>
      <c r="J57" s="30">
        <v>0.15</v>
      </c>
      <c r="K57" s="37">
        <f t="shared" si="14"/>
        <v>0.0177018633540373</v>
      </c>
      <c r="L57" s="37">
        <f t="shared" si="12"/>
        <v>0.00885093167701863</v>
      </c>
      <c r="M57" s="40">
        <v>0</v>
      </c>
      <c r="N57" s="37">
        <f t="shared" si="13"/>
        <v>-0.01125</v>
      </c>
      <c r="O57" s="37">
        <f t="shared" si="15"/>
        <v>-0.0225</v>
      </c>
    </row>
    <row r="58" s="28" customFormat="true" ht="57" spans="1:15">
      <c r="A58" s="29" t="s">
        <v>36</v>
      </c>
      <c r="B58" s="30">
        <v>0.15</v>
      </c>
      <c r="C58" s="29" t="s">
        <v>37</v>
      </c>
      <c r="D58" s="29" t="s">
        <v>38</v>
      </c>
      <c r="E58" s="29" t="s">
        <v>39</v>
      </c>
      <c r="F58" s="29" t="s">
        <v>40</v>
      </c>
      <c r="G58" s="29" t="s">
        <v>41</v>
      </c>
      <c r="I58" s="29" t="s">
        <v>36</v>
      </c>
      <c r="J58" s="30">
        <v>0.15</v>
      </c>
      <c r="K58" s="37">
        <f t="shared" si="14"/>
        <v>0.0177018633540373</v>
      </c>
      <c r="L58" s="37">
        <f t="shared" ref="L58:L66" si="16">K58/2</f>
        <v>0.00885093167701863</v>
      </c>
      <c r="M58" s="40">
        <v>0</v>
      </c>
      <c r="N58" s="37">
        <f t="shared" ref="N58:N66" si="17">O58/2</f>
        <v>-0.01125</v>
      </c>
      <c r="O58" s="37">
        <f t="shared" si="15"/>
        <v>-0.0225</v>
      </c>
    </row>
    <row r="59" s="28" customFormat="true" ht="57" spans="1:15">
      <c r="A59" s="29" t="s">
        <v>43</v>
      </c>
      <c r="B59" s="30">
        <v>0.15</v>
      </c>
      <c r="C59" s="29" t="s">
        <v>44</v>
      </c>
      <c r="D59" s="29" t="s">
        <v>45</v>
      </c>
      <c r="E59" s="29" t="s">
        <v>46</v>
      </c>
      <c r="F59" s="29" t="s">
        <v>47</v>
      </c>
      <c r="G59" s="29" t="s">
        <v>48</v>
      </c>
      <c r="I59" s="29" t="s">
        <v>43</v>
      </c>
      <c r="J59" s="30">
        <v>0.15</v>
      </c>
      <c r="K59" s="37">
        <f t="shared" si="14"/>
        <v>0.0177018633540373</v>
      </c>
      <c r="L59" s="37">
        <f t="shared" si="16"/>
        <v>0.00885093167701863</v>
      </c>
      <c r="M59" s="40">
        <v>0</v>
      </c>
      <c r="N59" s="37">
        <f t="shared" si="17"/>
        <v>-0.01125</v>
      </c>
      <c r="O59" s="37">
        <f t="shared" si="15"/>
        <v>-0.0225</v>
      </c>
    </row>
    <row r="61" s="27" customFormat="true" ht="40" customHeight="true" spans="1:15">
      <c r="A61" s="34" t="s">
        <v>91</v>
      </c>
      <c r="B61" s="35"/>
      <c r="C61" s="35"/>
      <c r="D61" s="35"/>
      <c r="E61" s="35"/>
      <c r="F61" s="35"/>
      <c r="G61" s="36"/>
      <c r="I61" s="24" t="s">
        <v>92</v>
      </c>
      <c r="J61" s="24"/>
      <c r="K61" s="24"/>
      <c r="L61" s="24"/>
      <c r="M61" s="24"/>
      <c r="N61" s="24"/>
      <c r="O61" s="24"/>
    </row>
    <row r="62" s="28" customFormat="true" ht="28.5" spans="1:15">
      <c r="A62" s="29" t="s">
        <v>7</v>
      </c>
      <c r="B62" s="29" t="s">
        <v>8</v>
      </c>
      <c r="C62" s="29" t="s">
        <v>9</v>
      </c>
      <c r="D62" s="29" t="s">
        <v>10</v>
      </c>
      <c r="E62" s="29" t="s">
        <v>11</v>
      </c>
      <c r="F62" s="29" t="s">
        <v>12</v>
      </c>
      <c r="G62" s="29" t="s">
        <v>13</v>
      </c>
      <c r="I62" s="39" t="s">
        <v>7</v>
      </c>
      <c r="J62" s="39" t="s">
        <v>8</v>
      </c>
      <c r="K62" s="39" t="s">
        <v>9</v>
      </c>
      <c r="L62" s="39" t="s">
        <v>10</v>
      </c>
      <c r="M62" s="39" t="s">
        <v>11</v>
      </c>
      <c r="N62" s="39" t="s">
        <v>12</v>
      </c>
      <c r="O62" s="39" t="s">
        <v>13</v>
      </c>
    </row>
    <row r="63" s="28" customFormat="true" ht="71.25" spans="1:15">
      <c r="A63" s="29" t="s">
        <v>62</v>
      </c>
      <c r="B63" s="30">
        <v>0.17</v>
      </c>
      <c r="C63" s="29" t="s">
        <v>63</v>
      </c>
      <c r="D63" s="29" t="s">
        <v>64</v>
      </c>
      <c r="E63" s="29" t="s">
        <v>65</v>
      </c>
      <c r="F63" s="29" t="s">
        <v>66</v>
      </c>
      <c r="G63" s="29" t="s">
        <v>67</v>
      </c>
      <c r="I63" s="29" t="s">
        <v>62</v>
      </c>
      <c r="J63" s="30">
        <v>0.17</v>
      </c>
      <c r="K63" s="37">
        <f t="shared" ref="K63:K68" si="18">J63*$U$39</f>
        <v>0.0188888888888889</v>
      </c>
      <c r="L63" s="37">
        <f t="shared" si="16"/>
        <v>0.00944444444444444</v>
      </c>
      <c r="M63" s="40">
        <v>0</v>
      </c>
      <c r="N63" s="37">
        <f t="shared" si="17"/>
        <v>-0.0133571428571429</v>
      </c>
      <c r="O63" s="37">
        <f t="shared" ref="O63:O68" si="19">J63*$W$39</f>
        <v>-0.0267142857142857</v>
      </c>
    </row>
    <row r="64" s="28" customFormat="true" ht="57" spans="1:15">
      <c r="A64" s="29" t="s">
        <v>15</v>
      </c>
      <c r="B64" s="30">
        <v>0.15</v>
      </c>
      <c r="C64" s="29" t="s">
        <v>16</v>
      </c>
      <c r="D64" s="29" t="s">
        <v>17</v>
      </c>
      <c r="E64" s="29" t="s">
        <v>18</v>
      </c>
      <c r="F64" s="29" t="s">
        <v>19</v>
      </c>
      <c r="G64" s="29" t="s">
        <v>20</v>
      </c>
      <c r="I64" s="29" t="s">
        <v>15</v>
      </c>
      <c r="J64" s="30">
        <v>0.15</v>
      </c>
      <c r="K64" s="37">
        <f t="shared" si="18"/>
        <v>0.0166666666666667</v>
      </c>
      <c r="L64" s="37">
        <f t="shared" si="16"/>
        <v>0.00833333333333333</v>
      </c>
      <c r="M64" s="40">
        <v>0</v>
      </c>
      <c r="N64" s="37">
        <f t="shared" si="17"/>
        <v>-0.0117857142857143</v>
      </c>
      <c r="O64" s="37">
        <f t="shared" si="19"/>
        <v>-0.0235714285714286</v>
      </c>
    </row>
    <row r="65" s="28" customFormat="true" ht="71.25" spans="1:15">
      <c r="A65" s="29" t="s">
        <v>70</v>
      </c>
      <c r="B65" s="30">
        <v>0.23</v>
      </c>
      <c r="C65" s="29" t="s">
        <v>71</v>
      </c>
      <c r="D65" s="29" t="s">
        <v>72</v>
      </c>
      <c r="E65" s="29" t="s">
        <v>73</v>
      </c>
      <c r="F65" s="29" t="s">
        <v>74</v>
      </c>
      <c r="G65" s="29" t="s">
        <v>75</v>
      </c>
      <c r="I65" s="29" t="s">
        <v>70</v>
      </c>
      <c r="J65" s="30">
        <v>0.23</v>
      </c>
      <c r="K65" s="37">
        <f t="shared" si="18"/>
        <v>0.0255555555555556</v>
      </c>
      <c r="L65" s="37">
        <f t="shared" si="16"/>
        <v>0.0127777777777778</v>
      </c>
      <c r="M65" s="40">
        <v>0</v>
      </c>
      <c r="N65" s="37">
        <f t="shared" si="17"/>
        <v>-0.0180714285714286</v>
      </c>
      <c r="O65" s="37">
        <f t="shared" si="19"/>
        <v>-0.0361428571428571</v>
      </c>
    </row>
    <row r="66" s="28" customFormat="true" ht="28.5" spans="1:15">
      <c r="A66" s="29" t="s">
        <v>77</v>
      </c>
      <c r="B66" s="30">
        <v>0.15</v>
      </c>
      <c r="C66" s="29" t="s">
        <v>78</v>
      </c>
      <c r="D66" s="29" t="s">
        <v>79</v>
      </c>
      <c r="E66" s="29" t="s">
        <v>80</v>
      </c>
      <c r="F66" s="29" t="s">
        <v>81</v>
      </c>
      <c r="G66" s="29" t="s">
        <v>82</v>
      </c>
      <c r="I66" s="29" t="s">
        <v>77</v>
      </c>
      <c r="J66" s="30">
        <v>0.15</v>
      </c>
      <c r="K66" s="37">
        <f t="shared" si="18"/>
        <v>0.0166666666666667</v>
      </c>
      <c r="L66" s="37">
        <f t="shared" si="16"/>
        <v>0.00833333333333333</v>
      </c>
      <c r="M66" s="40">
        <v>0</v>
      </c>
      <c r="N66" s="37">
        <f t="shared" si="17"/>
        <v>-0.0117857142857143</v>
      </c>
      <c r="O66" s="37">
        <f t="shared" si="19"/>
        <v>-0.0235714285714286</v>
      </c>
    </row>
    <row r="67" s="28" customFormat="true" ht="57" spans="1:15">
      <c r="A67" s="29" t="s">
        <v>36</v>
      </c>
      <c r="B67" s="30">
        <v>0.15</v>
      </c>
      <c r="C67" s="29" t="s">
        <v>37</v>
      </c>
      <c r="D67" s="29" t="s">
        <v>38</v>
      </c>
      <c r="E67" s="29" t="s">
        <v>39</v>
      </c>
      <c r="F67" s="29" t="s">
        <v>40</v>
      </c>
      <c r="G67" s="29" t="s">
        <v>41</v>
      </c>
      <c r="I67" s="29" t="s">
        <v>36</v>
      </c>
      <c r="J67" s="30">
        <v>0.15</v>
      </c>
      <c r="K67" s="37">
        <f t="shared" si="18"/>
        <v>0.0166666666666667</v>
      </c>
      <c r="L67" s="37">
        <f t="shared" ref="L67:L75" si="20">K67/2</f>
        <v>0.00833333333333333</v>
      </c>
      <c r="M67" s="40">
        <v>0</v>
      </c>
      <c r="N67" s="37">
        <f t="shared" ref="N67:N75" si="21">O67/2</f>
        <v>-0.0117857142857143</v>
      </c>
      <c r="O67" s="37">
        <f t="shared" si="19"/>
        <v>-0.0235714285714286</v>
      </c>
    </row>
    <row r="68" s="28" customFormat="true" ht="57" spans="1:15">
      <c r="A68" s="29" t="s">
        <v>43</v>
      </c>
      <c r="B68" s="30">
        <v>0.15</v>
      </c>
      <c r="C68" s="29" t="s">
        <v>44</v>
      </c>
      <c r="D68" s="29" t="s">
        <v>45</v>
      </c>
      <c r="E68" s="29" t="s">
        <v>46</v>
      </c>
      <c r="F68" s="29" t="s">
        <v>47</v>
      </c>
      <c r="G68" s="29" t="s">
        <v>48</v>
      </c>
      <c r="I68" s="29" t="s">
        <v>43</v>
      </c>
      <c r="J68" s="30">
        <v>0.15</v>
      </c>
      <c r="K68" s="37">
        <f t="shared" si="18"/>
        <v>0.0166666666666667</v>
      </c>
      <c r="L68" s="37">
        <f t="shared" si="20"/>
        <v>0.00833333333333333</v>
      </c>
      <c r="M68" s="40">
        <v>0</v>
      </c>
      <c r="N68" s="37">
        <f t="shared" si="21"/>
        <v>-0.0117857142857143</v>
      </c>
      <c r="O68" s="37">
        <f t="shared" si="19"/>
        <v>-0.0235714285714286</v>
      </c>
    </row>
    <row r="69" s="28" customFormat="true" ht="19.5" spans="1:15">
      <c r="A69" s="31"/>
      <c r="B69" s="32"/>
      <c r="C69" s="31"/>
      <c r="D69" s="31"/>
      <c r="E69" s="31"/>
      <c r="F69" s="31"/>
      <c r="G69" s="31"/>
      <c r="I69" s="31"/>
      <c r="J69" s="32"/>
      <c r="K69" s="38"/>
      <c r="L69" s="38"/>
      <c r="M69" s="38"/>
      <c r="N69" s="38"/>
      <c r="O69" s="38"/>
    </row>
    <row r="70" s="27" customFormat="true" ht="40" customHeight="true" spans="1:15">
      <c r="A70" s="34" t="s">
        <v>93</v>
      </c>
      <c r="B70" s="35"/>
      <c r="C70" s="35"/>
      <c r="D70" s="35"/>
      <c r="E70" s="35"/>
      <c r="F70" s="35"/>
      <c r="G70" s="36"/>
      <c r="I70" s="24" t="s">
        <v>94</v>
      </c>
      <c r="J70" s="24"/>
      <c r="K70" s="24"/>
      <c r="L70" s="24"/>
      <c r="M70" s="24"/>
      <c r="N70" s="24"/>
      <c r="O70" s="24"/>
    </row>
    <row r="71" s="28" customFormat="true" ht="28.5" spans="1:15">
      <c r="A71" s="29" t="s">
        <v>7</v>
      </c>
      <c r="B71" s="29" t="s">
        <v>8</v>
      </c>
      <c r="C71" s="29" t="s">
        <v>9</v>
      </c>
      <c r="D71" s="29" t="s">
        <v>10</v>
      </c>
      <c r="E71" s="29" t="s">
        <v>11</v>
      </c>
      <c r="F71" s="29" t="s">
        <v>12</v>
      </c>
      <c r="G71" s="29" t="s">
        <v>13</v>
      </c>
      <c r="I71" s="39" t="s">
        <v>7</v>
      </c>
      <c r="J71" s="39" t="s">
        <v>8</v>
      </c>
      <c r="K71" s="39" t="s">
        <v>9</v>
      </c>
      <c r="L71" s="39" t="s">
        <v>10</v>
      </c>
      <c r="M71" s="39" t="s">
        <v>11</v>
      </c>
      <c r="N71" s="39" t="s">
        <v>12</v>
      </c>
      <c r="O71" s="39" t="s">
        <v>13</v>
      </c>
    </row>
    <row r="72" s="28" customFormat="true" ht="71.25" spans="1:15">
      <c r="A72" s="29" t="s">
        <v>62</v>
      </c>
      <c r="B72" s="30">
        <v>0.17</v>
      </c>
      <c r="C72" s="29" t="s">
        <v>63</v>
      </c>
      <c r="D72" s="29" t="s">
        <v>64</v>
      </c>
      <c r="E72" s="29" t="s">
        <v>65</v>
      </c>
      <c r="F72" s="29" t="s">
        <v>66</v>
      </c>
      <c r="G72" s="29" t="s">
        <v>67</v>
      </c>
      <c r="I72" s="29" t="s">
        <v>62</v>
      </c>
      <c r="J72" s="30">
        <v>0.17</v>
      </c>
      <c r="K72" s="37">
        <f t="shared" ref="K72:K77" si="22">J72*$U$40</f>
        <v>0.0200621118012422</v>
      </c>
      <c r="L72" s="37">
        <f t="shared" si="20"/>
        <v>0.0100310559006211</v>
      </c>
      <c r="M72" s="40">
        <v>0</v>
      </c>
      <c r="N72" s="37">
        <f t="shared" si="21"/>
        <v>-0.01275</v>
      </c>
      <c r="O72" s="37">
        <f t="shared" ref="O72:O77" si="23">J72*$W$40</f>
        <v>-0.0255</v>
      </c>
    </row>
    <row r="73" s="28" customFormat="true" ht="57" spans="1:15">
      <c r="A73" s="29" t="s">
        <v>15</v>
      </c>
      <c r="B73" s="30">
        <v>0.15</v>
      </c>
      <c r="C73" s="29" t="s">
        <v>16</v>
      </c>
      <c r="D73" s="29" t="s">
        <v>17</v>
      </c>
      <c r="E73" s="29" t="s">
        <v>18</v>
      </c>
      <c r="F73" s="29" t="s">
        <v>19</v>
      </c>
      <c r="G73" s="29" t="s">
        <v>20</v>
      </c>
      <c r="I73" s="29" t="s">
        <v>15</v>
      </c>
      <c r="J73" s="30">
        <v>0.15</v>
      </c>
      <c r="K73" s="37">
        <f t="shared" si="22"/>
        <v>0.0177018633540373</v>
      </c>
      <c r="L73" s="37">
        <f t="shared" si="20"/>
        <v>0.00885093167701863</v>
      </c>
      <c r="M73" s="40">
        <v>0</v>
      </c>
      <c r="N73" s="37">
        <f t="shared" si="21"/>
        <v>-0.01125</v>
      </c>
      <c r="O73" s="37">
        <f t="shared" si="23"/>
        <v>-0.0225</v>
      </c>
    </row>
    <row r="74" s="28" customFormat="true" ht="71.25" spans="1:15">
      <c r="A74" s="29" t="s">
        <v>70</v>
      </c>
      <c r="B74" s="30">
        <v>0.23</v>
      </c>
      <c r="C74" s="29" t="s">
        <v>71</v>
      </c>
      <c r="D74" s="29" t="s">
        <v>72</v>
      </c>
      <c r="E74" s="29" t="s">
        <v>73</v>
      </c>
      <c r="F74" s="29" t="s">
        <v>74</v>
      </c>
      <c r="G74" s="29" t="s">
        <v>75</v>
      </c>
      <c r="I74" s="29" t="s">
        <v>70</v>
      </c>
      <c r="J74" s="30">
        <v>0.23</v>
      </c>
      <c r="K74" s="37">
        <f t="shared" si="22"/>
        <v>0.0271428571428571</v>
      </c>
      <c r="L74" s="37">
        <f t="shared" si="20"/>
        <v>0.0135714285714286</v>
      </c>
      <c r="M74" s="40">
        <v>0</v>
      </c>
      <c r="N74" s="37">
        <f t="shared" si="21"/>
        <v>-0.01725</v>
      </c>
      <c r="O74" s="37">
        <f t="shared" si="23"/>
        <v>-0.0345</v>
      </c>
    </row>
    <row r="75" s="28" customFormat="true" ht="28.5" spans="1:15">
      <c r="A75" s="29" t="s">
        <v>77</v>
      </c>
      <c r="B75" s="30">
        <v>0.15</v>
      </c>
      <c r="C75" s="29" t="s">
        <v>78</v>
      </c>
      <c r="D75" s="29" t="s">
        <v>79</v>
      </c>
      <c r="E75" s="29" t="s">
        <v>80</v>
      </c>
      <c r="F75" s="29" t="s">
        <v>81</v>
      </c>
      <c r="G75" s="29" t="s">
        <v>82</v>
      </c>
      <c r="I75" s="29" t="s">
        <v>77</v>
      </c>
      <c r="J75" s="30">
        <v>0.15</v>
      </c>
      <c r="K75" s="37">
        <f t="shared" si="22"/>
        <v>0.0177018633540373</v>
      </c>
      <c r="L75" s="37">
        <f t="shared" si="20"/>
        <v>0.00885093167701863</v>
      </c>
      <c r="M75" s="40">
        <v>0</v>
      </c>
      <c r="N75" s="37">
        <f t="shared" si="21"/>
        <v>-0.01125</v>
      </c>
      <c r="O75" s="37">
        <f t="shared" si="23"/>
        <v>-0.0225</v>
      </c>
    </row>
    <row r="76" s="28" customFormat="true" ht="57" spans="1:15">
      <c r="A76" s="29" t="s">
        <v>36</v>
      </c>
      <c r="B76" s="30">
        <v>0.15</v>
      </c>
      <c r="C76" s="29" t="s">
        <v>37</v>
      </c>
      <c r="D76" s="29" t="s">
        <v>38</v>
      </c>
      <c r="E76" s="29" t="s">
        <v>39</v>
      </c>
      <c r="F76" s="29" t="s">
        <v>40</v>
      </c>
      <c r="G76" s="29" t="s">
        <v>41</v>
      </c>
      <c r="I76" s="29" t="s">
        <v>36</v>
      </c>
      <c r="J76" s="30">
        <v>0.15</v>
      </c>
      <c r="K76" s="37">
        <f t="shared" si="22"/>
        <v>0.0177018633540373</v>
      </c>
      <c r="L76" s="37">
        <f t="shared" ref="L76:L84" si="24">K76/2</f>
        <v>0.00885093167701863</v>
      </c>
      <c r="M76" s="40">
        <v>0</v>
      </c>
      <c r="N76" s="37">
        <f t="shared" ref="N76:N84" si="25">O76/2</f>
        <v>-0.01125</v>
      </c>
      <c r="O76" s="37">
        <f t="shared" si="23"/>
        <v>-0.0225</v>
      </c>
    </row>
    <row r="77" s="28" customFormat="true" ht="57" spans="1:15">
      <c r="A77" s="29" t="s">
        <v>43</v>
      </c>
      <c r="B77" s="30">
        <v>0.15</v>
      </c>
      <c r="C77" s="29" t="s">
        <v>44</v>
      </c>
      <c r="D77" s="29" t="s">
        <v>45</v>
      </c>
      <c r="E77" s="29" t="s">
        <v>46</v>
      </c>
      <c r="F77" s="29" t="s">
        <v>47</v>
      </c>
      <c r="G77" s="29" t="s">
        <v>48</v>
      </c>
      <c r="I77" s="29" t="s">
        <v>43</v>
      </c>
      <c r="J77" s="30">
        <v>0.15</v>
      </c>
      <c r="K77" s="37">
        <f t="shared" si="22"/>
        <v>0.0177018633540373</v>
      </c>
      <c r="L77" s="37">
        <f t="shared" si="24"/>
        <v>0.00885093167701863</v>
      </c>
      <c r="M77" s="40">
        <v>0</v>
      </c>
      <c r="N77" s="37">
        <f t="shared" si="25"/>
        <v>-0.01125</v>
      </c>
      <c r="O77" s="37">
        <f t="shared" si="23"/>
        <v>-0.0225</v>
      </c>
    </row>
    <row r="78" s="28" customFormat="true" ht="19.5" spans="1:15">
      <c r="A78" s="31"/>
      <c r="B78" s="32"/>
      <c r="C78" s="31"/>
      <c r="D78" s="31"/>
      <c r="E78" s="31"/>
      <c r="F78" s="31"/>
      <c r="G78" s="31"/>
      <c r="I78" s="31"/>
      <c r="J78" s="32"/>
      <c r="K78" s="38"/>
      <c r="L78" s="38"/>
      <c r="M78" s="38"/>
      <c r="N78" s="38"/>
      <c r="O78" s="38"/>
    </row>
    <row r="79" s="27" customFormat="true" ht="40" customHeight="true" spans="1:15">
      <c r="A79" s="34" t="s">
        <v>95</v>
      </c>
      <c r="B79" s="35"/>
      <c r="C79" s="35"/>
      <c r="D79" s="35"/>
      <c r="E79" s="35"/>
      <c r="F79" s="35"/>
      <c r="G79" s="36"/>
      <c r="I79" s="24" t="s">
        <v>96</v>
      </c>
      <c r="J79" s="24"/>
      <c r="K79" s="24"/>
      <c r="L79" s="24"/>
      <c r="M79" s="24"/>
      <c r="N79" s="24"/>
      <c r="O79" s="24"/>
    </row>
    <row r="80" s="28" customFormat="true" ht="28.5" spans="1:15">
      <c r="A80" s="29" t="s">
        <v>7</v>
      </c>
      <c r="B80" s="29" t="s">
        <v>8</v>
      </c>
      <c r="C80" s="29" t="s">
        <v>9</v>
      </c>
      <c r="D80" s="29" t="s">
        <v>10</v>
      </c>
      <c r="E80" s="29" t="s">
        <v>11</v>
      </c>
      <c r="F80" s="29" t="s">
        <v>12</v>
      </c>
      <c r="G80" s="29" t="s">
        <v>13</v>
      </c>
      <c r="I80" s="39" t="s">
        <v>7</v>
      </c>
      <c r="J80" s="39" t="s">
        <v>8</v>
      </c>
      <c r="K80" s="39" t="s">
        <v>9</v>
      </c>
      <c r="L80" s="39" t="s">
        <v>10</v>
      </c>
      <c r="M80" s="39" t="s">
        <v>11</v>
      </c>
      <c r="N80" s="39" t="s">
        <v>12</v>
      </c>
      <c r="O80" s="39" t="s">
        <v>13</v>
      </c>
    </row>
    <row r="81" s="28" customFormat="true" ht="71.25" spans="1:15">
      <c r="A81" s="29" t="s">
        <v>62</v>
      </c>
      <c r="B81" s="30">
        <v>0.17</v>
      </c>
      <c r="C81" s="29" t="s">
        <v>63</v>
      </c>
      <c r="D81" s="29" t="s">
        <v>64</v>
      </c>
      <c r="E81" s="29" t="s">
        <v>65</v>
      </c>
      <c r="F81" s="29" t="s">
        <v>66</v>
      </c>
      <c r="G81" s="29" t="s">
        <v>67</v>
      </c>
      <c r="I81" s="29" t="s">
        <v>62</v>
      </c>
      <c r="J81" s="30">
        <v>0.17</v>
      </c>
      <c r="K81" s="37">
        <f t="shared" ref="K81:K86" si="26">J81*$U$41</f>
        <v>0.0241358024691358</v>
      </c>
      <c r="L81" s="37">
        <f t="shared" si="24"/>
        <v>0.0120679012345679</v>
      </c>
      <c r="M81" s="40">
        <v>0</v>
      </c>
      <c r="N81" s="37">
        <f t="shared" si="25"/>
        <v>-0.0133571428571429</v>
      </c>
      <c r="O81" s="37">
        <f t="shared" ref="O81:O86" si="27">J81*$W$41</f>
        <v>-0.0267142857142857</v>
      </c>
    </row>
    <row r="82" s="28" customFormat="true" ht="57" spans="1:15">
      <c r="A82" s="29" t="s">
        <v>15</v>
      </c>
      <c r="B82" s="30">
        <v>0.15</v>
      </c>
      <c r="C82" s="29" t="s">
        <v>16</v>
      </c>
      <c r="D82" s="29" t="s">
        <v>17</v>
      </c>
      <c r="E82" s="29" t="s">
        <v>18</v>
      </c>
      <c r="F82" s="29" t="s">
        <v>19</v>
      </c>
      <c r="G82" s="29" t="s">
        <v>20</v>
      </c>
      <c r="I82" s="29" t="s">
        <v>15</v>
      </c>
      <c r="J82" s="30">
        <v>0.15</v>
      </c>
      <c r="K82" s="37">
        <f t="shared" si="26"/>
        <v>0.0212962962962963</v>
      </c>
      <c r="L82" s="37">
        <f t="shared" si="24"/>
        <v>0.0106481481481481</v>
      </c>
      <c r="M82" s="40">
        <v>0</v>
      </c>
      <c r="N82" s="37">
        <f t="shared" si="25"/>
        <v>-0.0117857142857143</v>
      </c>
      <c r="O82" s="37">
        <f t="shared" si="27"/>
        <v>-0.0235714285714286</v>
      </c>
    </row>
    <row r="83" s="28" customFormat="true" ht="71.25" spans="1:15">
      <c r="A83" s="29" t="s">
        <v>70</v>
      </c>
      <c r="B83" s="30">
        <v>0.23</v>
      </c>
      <c r="C83" s="29" t="s">
        <v>71</v>
      </c>
      <c r="D83" s="29" t="s">
        <v>72</v>
      </c>
      <c r="E83" s="29" t="s">
        <v>73</v>
      </c>
      <c r="F83" s="29" t="s">
        <v>74</v>
      </c>
      <c r="G83" s="29" t="s">
        <v>75</v>
      </c>
      <c r="I83" s="29" t="s">
        <v>70</v>
      </c>
      <c r="J83" s="30">
        <v>0.23</v>
      </c>
      <c r="K83" s="37">
        <f t="shared" si="26"/>
        <v>0.0326543209876543</v>
      </c>
      <c r="L83" s="37">
        <f t="shared" si="24"/>
        <v>0.0163271604938272</v>
      </c>
      <c r="M83" s="40">
        <v>0</v>
      </c>
      <c r="N83" s="37">
        <f t="shared" si="25"/>
        <v>-0.0180714285714286</v>
      </c>
      <c r="O83" s="37">
        <f t="shared" si="27"/>
        <v>-0.0361428571428571</v>
      </c>
    </row>
    <row r="84" s="28" customFormat="true" ht="28.5" spans="1:15">
      <c r="A84" s="29" t="s">
        <v>77</v>
      </c>
      <c r="B84" s="30">
        <v>0.15</v>
      </c>
      <c r="C84" s="29" t="s">
        <v>78</v>
      </c>
      <c r="D84" s="29" t="s">
        <v>79</v>
      </c>
      <c r="E84" s="29" t="s">
        <v>80</v>
      </c>
      <c r="F84" s="29" t="s">
        <v>81</v>
      </c>
      <c r="G84" s="29" t="s">
        <v>82</v>
      </c>
      <c r="I84" s="29" t="s">
        <v>77</v>
      </c>
      <c r="J84" s="30">
        <v>0.15</v>
      </c>
      <c r="K84" s="37">
        <f t="shared" si="26"/>
        <v>0.0212962962962963</v>
      </c>
      <c r="L84" s="37">
        <f t="shared" si="24"/>
        <v>0.0106481481481481</v>
      </c>
      <c r="M84" s="40">
        <v>0</v>
      </c>
      <c r="N84" s="37">
        <f t="shared" si="25"/>
        <v>-0.0117857142857143</v>
      </c>
      <c r="O84" s="37">
        <f t="shared" si="27"/>
        <v>-0.0235714285714286</v>
      </c>
    </row>
    <row r="85" s="28" customFormat="true" ht="57" spans="1:15">
      <c r="A85" s="29" t="s">
        <v>36</v>
      </c>
      <c r="B85" s="30">
        <v>0.15</v>
      </c>
      <c r="C85" s="29" t="s">
        <v>37</v>
      </c>
      <c r="D85" s="29" t="s">
        <v>38</v>
      </c>
      <c r="E85" s="29" t="s">
        <v>39</v>
      </c>
      <c r="F85" s="29" t="s">
        <v>40</v>
      </c>
      <c r="G85" s="29" t="s">
        <v>41</v>
      </c>
      <c r="I85" s="29" t="s">
        <v>36</v>
      </c>
      <c r="J85" s="30">
        <v>0.15</v>
      </c>
      <c r="K85" s="37">
        <f t="shared" si="26"/>
        <v>0.0212962962962963</v>
      </c>
      <c r="L85" s="37">
        <f t="shared" ref="L85:L95" si="28">K85/2</f>
        <v>0.0106481481481481</v>
      </c>
      <c r="M85" s="40">
        <v>0</v>
      </c>
      <c r="N85" s="37">
        <f t="shared" ref="N85:N95" si="29">O85/2</f>
        <v>-0.0117857142857143</v>
      </c>
      <c r="O85" s="37">
        <f t="shared" si="27"/>
        <v>-0.0235714285714286</v>
      </c>
    </row>
    <row r="86" s="28" customFormat="true" ht="57" spans="1:15">
      <c r="A86" s="29" t="s">
        <v>43</v>
      </c>
      <c r="B86" s="30">
        <v>0.15</v>
      </c>
      <c r="C86" s="29" t="s">
        <v>44</v>
      </c>
      <c r="D86" s="29" t="s">
        <v>45</v>
      </c>
      <c r="E86" s="29" t="s">
        <v>46</v>
      </c>
      <c r="F86" s="29" t="s">
        <v>47</v>
      </c>
      <c r="G86" s="29" t="s">
        <v>48</v>
      </c>
      <c r="I86" s="29" t="s">
        <v>43</v>
      </c>
      <c r="J86" s="30">
        <v>0.15</v>
      </c>
      <c r="K86" s="37">
        <f t="shared" si="26"/>
        <v>0.0212962962962963</v>
      </c>
      <c r="L86" s="37">
        <f t="shared" si="28"/>
        <v>0.0106481481481481</v>
      </c>
      <c r="M86" s="40">
        <v>0</v>
      </c>
      <c r="N86" s="37">
        <f t="shared" si="29"/>
        <v>-0.0117857142857143</v>
      </c>
      <c r="O86" s="37">
        <f t="shared" si="27"/>
        <v>-0.0235714285714286</v>
      </c>
    </row>
    <row r="87" s="28" customFormat="true" ht="19.5" spans="1:15">
      <c r="A87" s="31"/>
      <c r="B87" s="32"/>
      <c r="C87" s="31"/>
      <c r="D87" s="31"/>
      <c r="E87" s="31"/>
      <c r="F87" s="31"/>
      <c r="G87" s="31"/>
      <c r="I87" s="31"/>
      <c r="J87" s="32"/>
      <c r="K87" s="38"/>
      <c r="L87" s="38"/>
      <c r="M87" s="38"/>
      <c r="N87" s="38"/>
      <c r="O87" s="38"/>
    </row>
    <row r="88" s="27" customFormat="true" ht="40" customHeight="true" spans="1:15">
      <c r="A88" s="34" t="s">
        <v>97</v>
      </c>
      <c r="B88" s="35"/>
      <c r="C88" s="35"/>
      <c r="D88" s="35"/>
      <c r="E88" s="35"/>
      <c r="F88" s="35"/>
      <c r="G88" s="36"/>
      <c r="I88" s="24" t="s">
        <v>98</v>
      </c>
      <c r="J88" s="24"/>
      <c r="K88" s="24"/>
      <c r="L88" s="24"/>
      <c r="M88" s="24"/>
      <c r="N88" s="24"/>
      <c r="O88" s="24"/>
    </row>
    <row r="89" s="28" customFormat="true" ht="28.5" spans="1:15">
      <c r="A89" s="29" t="s">
        <v>7</v>
      </c>
      <c r="B89" s="29" t="s">
        <v>8</v>
      </c>
      <c r="C89" s="29" t="s">
        <v>9</v>
      </c>
      <c r="D89" s="29" t="s">
        <v>10</v>
      </c>
      <c r="E89" s="29" t="s">
        <v>11</v>
      </c>
      <c r="F89" s="29" t="s">
        <v>12</v>
      </c>
      <c r="G89" s="29" t="s">
        <v>13</v>
      </c>
      <c r="I89" s="39" t="s">
        <v>7</v>
      </c>
      <c r="J89" s="39" t="s">
        <v>8</v>
      </c>
      <c r="K89" s="39" t="s">
        <v>9</v>
      </c>
      <c r="L89" s="39" t="s">
        <v>10</v>
      </c>
      <c r="M89" s="39" t="s">
        <v>11</v>
      </c>
      <c r="N89" s="39" t="s">
        <v>12</v>
      </c>
      <c r="O89" s="39" t="s">
        <v>13</v>
      </c>
    </row>
    <row r="90" s="28" customFormat="true" ht="71.25" spans="1:15">
      <c r="A90" s="29" t="s">
        <v>62</v>
      </c>
      <c r="B90" s="30">
        <v>0.17</v>
      </c>
      <c r="C90" s="29" t="s">
        <v>63</v>
      </c>
      <c r="D90" s="29" t="s">
        <v>64</v>
      </c>
      <c r="E90" s="29" t="s">
        <v>65</v>
      </c>
      <c r="F90" s="29" t="s">
        <v>66</v>
      </c>
      <c r="G90" s="29" t="s">
        <v>67</v>
      </c>
      <c r="I90" s="29" t="s">
        <v>62</v>
      </c>
      <c r="J90" s="30">
        <v>0.17</v>
      </c>
      <c r="K90" s="37">
        <f t="shared" ref="K90:K95" si="30">J90*$U$42</f>
        <v>0.028936170212766</v>
      </c>
      <c r="L90" s="37">
        <f t="shared" si="28"/>
        <v>0.014468085106383</v>
      </c>
      <c r="M90" s="40">
        <v>0</v>
      </c>
      <c r="N90" s="37">
        <f t="shared" si="29"/>
        <v>-0.014875</v>
      </c>
      <c r="O90" s="37">
        <f t="shared" ref="O90:O95" si="31">J90*$W$42</f>
        <v>-0.02975</v>
      </c>
    </row>
    <row r="91" s="28" customFormat="true" ht="57" spans="1:15">
      <c r="A91" s="29" t="s">
        <v>15</v>
      </c>
      <c r="B91" s="30">
        <v>0.15</v>
      </c>
      <c r="C91" s="29" t="s">
        <v>16</v>
      </c>
      <c r="D91" s="29" t="s">
        <v>17</v>
      </c>
      <c r="E91" s="29" t="s">
        <v>18</v>
      </c>
      <c r="F91" s="29" t="s">
        <v>19</v>
      </c>
      <c r="G91" s="29" t="s">
        <v>20</v>
      </c>
      <c r="I91" s="29" t="s">
        <v>15</v>
      </c>
      <c r="J91" s="30">
        <v>0.15</v>
      </c>
      <c r="K91" s="37">
        <f t="shared" si="30"/>
        <v>0.025531914893617</v>
      </c>
      <c r="L91" s="37">
        <f t="shared" si="28"/>
        <v>0.0127659574468085</v>
      </c>
      <c r="M91" s="40">
        <v>0</v>
      </c>
      <c r="N91" s="37">
        <f t="shared" si="29"/>
        <v>-0.013125</v>
      </c>
      <c r="O91" s="37">
        <f t="shared" si="31"/>
        <v>-0.02625</v>
      </c>
    </row>
    <row r="92" s="28" customFormat="true" ht="71.25" spans="1:15">
      <c r="A92" s="29" t="s">
        <v>70</v>
      </c>
      <c r="B92" s="30">
        <v>0.23</v>
      </c>
      <c r="C92" s="29" t="s">
        <v>71</v>
      </c>
      <c r="D92" s="29" t="s">
        <v>72</v>
      </c>
      <c r="E92" s="29" t="s">
        <v>73</v>
      </c>
      <c r="F92" s="29" t="s">
        <v>74</v>
      </c>
      <c r="G92" s="29" t="s">
        <v>75</v>
      </c>
      <c r="I92" s="29" t="s">
        <v>70</v>
      </c>
      <c r="J92" s="30">
        <v>0.23</v>
      </c>
      <c r="K92" s="37">
        <f t="shared" si="30"/>
        <v>0.0391489361702128</v>
      </c>
      <c r="L92" s="37">
        <f t="shared" si="28"/>
        <v>0.0195744680851064</v>
      </c>
      <c r="M92" s="40">
        <v>0</v>
      </c>
      <c r="N92" s="37">
        <f t="shared" si="29"/>
        <v>-0.020125</v>
      </c>
      <c r="O92" s="37">
        <f t="shared" si="31"/>
        <v>-0.04025</v>
      </c>
    </row>
    <row r="93" s="28" customFormat="true" ht="28.5" spans="1:15">
      <c r="A93" s="29" t="s">
        <v>77</v>
      </c>
      <c r="B93" s="30">
        <v>0.15</v>
      </c>
      <c r="C93" s="29" t="s">
        <v>78</v>
      </c>
      <c r="D93" s="29" t="s">
        <v>79</v>
      </c>
      <c r="E93" s="29" t="s">
        <v>80</v>
      </c>
      <c r="F93" s="29" t="s">
        <v>81</v>
      </c>
      <c r="G93" s="29" t="s">
        <v>82</v>
      </c>
      <c r="I93" s="29" t="s">
        <v>77</v>
      </c>
      <c r="J93" s="30">
        <v>0.15</v>
      </c>
      <c r="K93" s="37">
        <f t="shared" si="30"/>
        <v>0.025531914893617</v>
      </c>
      <c r="L93" s="37">
        <f t="shared" si="28"/>
        <v>0.0127659574468085</v>
      </c>
      <c r="M93" s="40">
        <v>0</v>
      </c>
      <c r="N93" s="37">
        <f t="shared" si="29"/>
        <v>-0.013125</v>
      </c>
      <c r="O93" s="37">
        <f t="shared" si="31"/>
        <v>-0.02625</v>
      </c>
    </row>
    <row r="94" s="28" customFormat="true" ht="57" spans="1:15">
      <c r="A94" s="29" t="s">
        <v>36</v>
      </c>
      <c r="B94" s="30">
        <v>0.15</v>
      </c>
      <c r="C94" s="29" t="s">
        <v>37</v>
      </c>
      <c r="D94" s="29" t="s">
        <v>38</v>
      </c>
      <c r="E94" s="29" t="s">
        <v>39</v>
      </c>
      <c r="F94" s="29" t="s">
        <v>40</v>
      </c>
      <c r="G94" s="29" t="s">
        <v>41</v>
      </c>
      <c r="I94" s="29" t="s">
        <v>36</v>
      </c>
      <c r="J94" s="30">
        <v>0.15</v>
      </c>
      <c r="K94" s="37">
        <f t="shared" si="30"/>
        <v>0.025531914893617</v>
      </c>
      <c r="L94" s="37">
        <f t="shared" si="28"/>
        <v>0.0127659574468085</v>
      </c>
      <c r="M94" s="40">
        <v>0</v>
      </c>
      <c r="N94" s="37">
        <f t="shared" si="29"/>
        <v>-0.013125</v>
      </c>
      <c r="O94" s="37">
        <f t="shared" si="31"/>
        <v>-0.02625</v>
      </c>
    </row>
    <row r="95" s="28" customFormat="true" ht="57" spans="1:15">
      <c r="A95" s="29" t="s">
        <v>43</v>
      </c>
      <c r="B95" s="30">
        <v>0.15</v>
      </c>
      <c r="C95" s="29" t="s">
        <v>44</v>
      </c>
      <c r="D95" s="29" t="s">
        <v>45</v>
      </c>
      <c r="E95" s="29" t="s">
        <v>46</v>
      </c>
      <c r="F95" s="29" t="s">
        <v>47</v>
      </c>
      <c r="G95" s="29" t="s">
        <v>48</v>
      </c>
      <c r="I95" s="29" t="s">
        <v>43</v>
      </c>
      <c r="J95" s="30">
        <v>0.15</v>
      </c>
      <c r="K95" s="37">
        <f t="shared" si="30"/>
        <v>0.025531914893617</v>
      </c>
      <c r="L95" s="37">
        <f t="shared" si="28"/>
        <v>0.0127659574468085</v>
      </c>
      <c r="M95" s="40">
        <v>0</v>
      </c>
      <c r="N95" s="37">
        <f t="shared" si="29"/>
        <v>-0.013125</v>
      </c>
      <c r="O95" s="37">
        <f t="shared" si="31"/>
        <v>-0.02625</v>
      </c>
    </row>
    <row r="98" s="27" customFormat="true" ht="40" customHeight="true" spans="1:23">
      <c r="A98" s="24" t="s">
        <v>99</v>
      </c>
      <c r="B98" s="24"/>
      <c r="C98" s="24"/>
      <c r="D98" s="24"/>
      <c r="E98" s="24"/>
      <c r="F98" s="24"/>
      <c r="G98" s="24"/>
      <c r="I98" s="24" t="s">
        <v>100</v>
      </c>
      <c r="J98" s="24"/>
      <c r="K98" s="24"/>
      <c r="L98" s="24"/>
      <c r="M98" s="24"/>
      <c r="N98" s="24"/>
      <c r="O98" s="24"/>
      <c r="R98" s="24" t="s">
        <v>2</v>
      </c>
      <c r="S98" s="24" t="s">
        <v>3</v>
      </c>
      <c r="T98" s="24" t="s">
        <v>4</v>
      </c>
      <c r="U98" s="24" t="s">
        <v>5</v>
      </c>
      <c r="V98" s="24" t="s">
        <v>6</v>
      </c>
      <c r="W98" s="24" t="s">
        <v>5</v>
      </c>
    </row>
    <row r="99" s="28" customFormat="true" ht="28.5" spans="1:23">
      <c r="A99" s="29" t="s">
        <v>7</v>
      </c>
      <c r="B99" s="29" t="s">
        <v>8</v>
      </c>
      <c r="C99" s="29" t="s">
        <v>9</v>
      </c>
      <c r="D99" s="29" t="s">
        <v>10</v>
      </c>
      <c r="E99" s="29" t="s">
        <v>11</v>
      </c>
      <c r="F99" s="29" t="s">
        <v>12</v>
      </c>
      <c r="G99" s="29" t="s">
        <v>13</v>
      </c>
      <c r="I99" s="29" t="s">
        <v>7</v>
      </c>
      <c r="J99" s="29" t="s">
        <v>8</v>
      </c>
      <c r="K99" s="29" t="s">
        <v>9</v>
      </c>
      <c r="L99" s="29" t="s">
        <v>10</v>
      </c>
      <c r="M99" s="29" t="s">
        <v>11</v>
      </c>
      <c r="N99" s="29" t="s">
        <v>12</v>
      </c>
      <c r="O99" s="29" t="s">
        <v>13</v>
      </c>
      <c r="R99" s="41" t="s">
        <v>101</v>
      </c>
      <c r="S99" s="41">
        <v>85</v>
      </c>
      <c r="T99" s="41">
        <v>90</v>
      </c>
      <c r="U99" s="44">
        <f>(T99-S99)/S99</f>
        <v>0.0588235294117647</v>
      </c>
      <c r="V99" s="41">
        <v>80</v>
      </c>
      <c r="W99" s="41">
        <f>(V99-S99)/V99</f>
        <v>-0.0625</v>
      </c>
    </row>
    <row r="100" s="28" customFormat="true" ht="39" spans="1:23">
      <c r="A100" s="29" t="s">
        <v>102</v>
      </c>
      <c r="B100" s="30">
        <v>0.2</v>
      </c>
      <c r="C100" s="30" t="s">
        <v>103</v>
      </c>
      <c r="D100" s="30" t="s">
        <v>104</v>
      </c>
      <c r="E100" s="30" t="s">
        <v>105</v>
      </c>
      <c r="F100" s="30" t="s">
        <v>106</v>
      </c>
      <c r="G100" s="30" t="s">
        <v>107</v>
      </c>
      <c r="I100" s="29" t="s">
        <v>102</v>
      </c>
      <c r="J100" s="30">
        <v>0.2</v>
      </c>
      <c r="K100" s="37">
        <f>J100*$U$99</f>
        <v>0.0117647058823529</v>
      </c>
      <c r="L100" s="37">
        <f>K100/2</f>
        <v>0.00588235294117647</v>
      </c>
      <c r="M100" s="40">
        <v>0</v>
      </c>
      <c r="N100" s="37">
        <f>O100/2</f>
        <v>-0.00625</v>
      </c>
      <c r="O100" s="37">
        <f>J100*$W$99</f>
        <v>-0.0125</v>
      </c>
      <c r="R100" s="41" t="s">
        <v>108</v>
      </c>
      <c r="S100" s="41">
        <v>85</v>
      </c>
      <c r="T100" s="41">
        <v>95</v>
      </c>
      <c r="U100" s="44">
        <f>(T100-S100)/S100</f>
        <v>0.117647058823529</v>
      </c>
      <c r="V100" s="41">
        <v>80</v>
      </c>
      <c r="W100" s="41">
        <f>(V100-S100)/V100</f>
        <v>-0.0625</v>
      </c>
    </row>
    <row r="101" s="28" customFormat="true" ht="71.25" spans="1:23">
      <c r="A101" s="29" t="s">
        <v>109</v>
      </c>
      <c r="B101" s="30">
        <v>0.17</v>
      </c>
      <c r="C101" s="29" t="s">
        <v>110</v>
      </c>
      <c r="D101" s="29" t="s">
        <v>111</v>
      </c>
      <c r="E101" s="29" t="s">
        <v>112</v>
      </c>
      <c r="F101" s="29" t="s">
        <v>113</v>
      </c>
      <c r="G101" s="29" t="s">
        <v>114</v>
      </c>
      <c r="I101" s="29" t="s">
        <v>109</v>
      </c>
      <c r="J101" s="30">
        <v>0.17</v>
      </c>
      <c r="K101" s="37">
        <f t="shared" ref="K101:K107" si="32">J101*$U$99</f>
        <v>0.01</v>
      </c>
      <c r="L101" s="37">
        <f t="shared" ref="L101:L107" si="33">K101/2</f>
        <v>0.005</v>
      </c>
      <c r="M101" s="40">
        <v>0</v>
      </c>
      <c r="N101" s="37">
        <f t="shared" ref="N101:N107" si="34">O101/2</f>
        <v>-0.0053125</v>
      </c>
      <c r="O101" s="37">
        <f t="shared" ref="O101:O107" si="35">J101*$W$99</f>
        <v>-0.010625</v>
      </c>
      <c r="R101" s="41" t="s">
        <v>115</v>
      </c>
      <c r="S101" s="41">
        <v>85</v>
      </c>
      <c r="T101" s="41">
        <v>95</v>
      </c>
      <c r="U101" s="44">
        <f>(T101-S101)/S101</f>
        <v>0.117647058823529</v>
      </c>
      <c r="V101" s="41">
        <v>80</v>
      </c>
      <c r="W101" s="41">
        <f>(V101-S101)/V101</f>
        <v>-0.0625</v>
      </c>
    </row>
    <row r="102" s="28" customFormat="true" ht="57" spans="1:23">
      <c r="A102" s="29" t="s">
        <v>116</v>
      </c>
      <c r="B102" s="30">
        <v>0.11</v>
      </c>
      <c r="C102" s="29" t="s">
        <v>117</v>
      </c>
      <c r="D102" s="29" t="s">
        <v>118</v>
      </c>
      <c r="E102" s="29" t="s">
        <v>119</v>
      </c>
      <c r="F102" s="29" t="s">
        <v>120</v>
      </c>
      <c r="G102" s="29" t="s">
        <v>121</v>
      </c>
      <c r="I102" s="29" t="s">
        <v>116</v>
      </c>
      <c r="J102" s="30">
        <v>0.11</v>
      </c>
      <c r="K102" s="37">
        <f t="shared" si="32"/>
        <v>0.00647058823529412</v>
      </c>
      <c r="L102" s="37">
        <f t="shared" si="33"/>
        <v>0.00323529411764706</v>
      </c>
      <c r="M102" s="40">
        <v>0</v>
      </c>
      <c r="N102" s="37">
        <f t="shared" si="34"/>
        <v>-0.0034375</v>
      </c>
      <c r="O102" s="37">
        <f t="shared" si="35"/>
        <v>-0.006875</v>
      </c>
      <c r="R102" s="41" t="s">
        <v>122</v>
      </c>
      <c r="S102" s="41">
        <v>82</v>
      </c>
      <c r="T102" s="41">
        <v>90</v>
      </c>
      <c r="U102" s="44">
        <f>(T102-S102)/S102</f>
        <v>0.0975609756097561</v>
      </c>
      <c r="V102" s="41">
        <v>70</v>
      </c>
      <c r="W102" s="44">
        <f>(V102-S102)/V102</f>
        <v>-0.171428571428571</v>
      </c>
    </row>
    <row r="103" s="28" customFormat="true" ht="57" spans="1:15">
      <c r="A103" s="29" t="s">
        <v>15</v>
      </c>
      <c r="B103" s="30">
        <v>0.09</v>
      </c>
      <c r="C103" s="29" t="s">
        <v>16</v>
      </c>
      <c r="D103" s="29" t="s">
        <v>17</v>
      </c>
      <c r="E103" s="29" t="s">
        <v>18</v>
      </c>
      <c r="F103" s="29" t="s">
        <v>19</v>
      </c>
      <c r="G103" s="29" t="s">
        <v>20</v>
      </c>
      <c r="I103" s="29" t="s">
        <v>15</v>
      </c>
      <c r="J103" s="30">
        <v>0.09</v>
      </c>
      <c r="K103" s="37">
        <f t="shared" si="32"/>
        <v>0.00529411764705882</v>
      </c>
      <c r="L103" s="37">
        <f t="shared" si="33"/>
        <v>0.00264705882352941</v>
      </c>
      <c r="M103" s="40">
        <v>0</v>
      </c>
      <c r="N103" s="37">
        <f t="shared" si="34"/>
        <v>-0.0028125</v>
      </c>
      <c r="O103" s="37">
        <f t="shared" si="35"/>
        <v>-0.005625</v>
      </c>
    </row>
    <row r="104" s="28" customFormat="true" ht="42.75" spans="1:15">
      <c r="A104" s="29" t="s">
        <v>123</v>
      </c>
      <c r="B104" s="30">
        <v>0.08</v>
      </c>
      <c r="C104" s="29" t="s">
        <v>124</v>
      </c>
      <c r="D104" s="29" t="s">
        <v>125</v>
      </c>
      <c r="E104" s="29" t="s">
        <v>126</v>
      </c>
      <c r="F104" s="29" t="s">
        <v>127</v>
      </c>
      <c r="G104" s="29" t="s">
        <v>128</v>
      </c>
      <c r="I104" s="29" t="s">
        <v>123</v>
      </c>
      <c r="J104" s="30">
        <v>0.08</v>
      </c>
      <c r="K104" s="37">
        <f t="shared" si="32"/>
        <v>0.00470588235294118</v>
      </c>
      <c r="L104" s="37">
        <f t="shared" si="33"/>
        <v>0.00235294117647059</v>
      </c>
      <c r="M104" s="40">
        <v>0</v>
      </c>
      <c r="N104" s="37">
        <f t="shared" si="34"/>
        <v>-0.0025</v>
      </c>
      <c r="O104" s="37">
        <f t="shared" si="35"/>
        <v>-0.005</v>
      </c>
    </row>
    <row r="105" s="28" customFormat="true" ht="42.75" spans="1:15">
      <c r="A105" s="29" t="s">
        <v>129</v>
      </c>
      <c r="B105" s="30">
        <v>0.18</v>
      </c>
      <c r="C105" s="29" t="s">
        <v>130</v>
      </c>
      <c r="D105" s="29" t="s">
        <v>131</v>
      </c>
      <c r="E105" s="29" t="s">
        <v>132</v>
      </c>
      <c r="F105" s="29" t="s">
        <v>133</v>
      </c>
      <c r="G105" s="29" t="s">
        <v>134</v>
      </c>
      <c r="I105" s="29" t="s">
        <v>129</v>
      </c>
      <c r="J105" s="30">
        <v>0.18</v>
      </c>
      <c r="K105" s="37">
        <f t="shared" si="32"/>
        <v>0.0105882352941176</v>
      </c>
      <c r="L105" s="37">
        <f t="shared" si="33"/>
        <v>0.00529411764705882</v>
      </c>
      <c r="M105" s="40">
        <v>0</v>
      </c>
      <c r="N105" s="37">
        <f t="shared" si="34"/>
        <v>-0.005625</v>
      </c>
      <c r="O105" s="37">
        <f t="shared" si="35"/>
        <v>-0.01125</v>
      </c>
    </row>
    <row r="106" s="28" customFormat="true" ht="57" spans="1:15">
      <c r="A106" s="29" t="s">
        <v>36</v>
      </c>
      <c r="B106" s="30">
        <v>0.09</v>
      </c>
      <c r="C106" s="29" t="s">
        <v>37</v>
      </c>
      <c r="D106" s="29" t="s">
        <v>38</v>
      </c>
      <c r="E106" s="29" t="s">
        <v>39</v>
      </c>
      <c r="F106" s="29" t="s">
        <v>40</v>
      </c>
      <c r="G106" s="29" t="s">
        <v>41</v>
      </c>
      <c r="I106" s="29" t="s">
        <v>36</v>
      </c>
      <c r="J106" s="30">
        <v>0.09</v>
      </c>
      <c r="K106" s="37">
        <f t="shared" si="32"/>
        <v>0.00529411764705882</v>
      </c>
      <c r="L106" s="37">
        <f t="shared" si="33"/>
        <v>0.00264705882352941</v>
      </c>
      <c r="M106" s="40">
        <v>0</v>
      </c>
      <c r="N106" s="37">
        <f t="shared" si="34"/>
        <v>-0.0028125</v>
      </c>
      <c r="O106" s="37">
        <f t="shared" si="35"/>
        <v>-0.005625</v>
      </c>
    </row>
    <row r="107" s="28" customFormat="true" ht="57" spans="1:15">
      <c r="A107" s="29" t="s">
        <v>43</v>
      </c>
      <c r="B107" s="30">
        <v>0.08</v>
      </c>
      <c r="C107" s="29" t="s">
        <v>44</v>
      </c>
      <c r="D107" s="29" t="s">
        <v>45</v>
      </c>
      <c r="E107" s="29" t="s">
        <v>46</v>
      </c>
      <c r="F107" s="29" t="s">
        <v>47</v>
      </c>
      <c r="G107" s="29" t="s">
        <v>48</v>
      </c>
      <c r="I107" s="29" t="s">
        <v>43</v>
      </c>
      <c r="J107" s="30">
        <v>0.08</v>
      </c>
      <c r="K107" s="37">
        <f t="shared" si="32"/>
        <v>0.00470588235294118</v>
      </c>
      <c r="L107" s="37">
        <f t="shared" si="33"/>
        <v>0.00235294117647059</v>
      </c>
      <c r="M107" s="40">
        <v>0</v>
      </c>
      <c r="N107" s="37">
        <f t="shared" si="34"/>
        <v>-0.0025</v>
      </c>
      <c r="O107" s="37">
        <f t="shared" si="35"/>
        <v>-0.005</v>
      </c>
    </row>
    <row r="109" s="27" customFormat="true" ht="40" customHeight="true" spans="1:15">
      <c r="A109" s="24" t="s">
        <v>135</v>
      </c>
      <c r="B109" s="24"/>
      <c r="C109" s="24"/>
      <c r="D109" s="24"/>
      <c r="E109" s="24"/>
      <c r="F109" s="24"/>
      <c r="G109" s="24"/>
      <c r="I109" s="24" t="s">
        <v>136</v>
      </c>
      <c r="J109" s="24"/>
      <c r="K109" s="24"/>
      <c r="L109" s="24"/>
      <c r="M109" s="24"/>
      <c r="N109" s="24"/>
      <c r="O109" s="24"/>
    </row>
    <row r="110" ht="28.5" spans="1:15">
      <c r="A110" s="29" t="s">
        <v>7</v>
      </c>
      <c r="B110" s="29" t="s">
        <v>8</v>
      </c>
      <c r="C110" s="29" t="s">
        <v>9</v>
      </c>
      <c r="D110" s="29" t="s">
        <v>10</v>
      </c>
      <c r="E110" s="29" t="s">
        <v>11</v>
      </c>
      <c r="F110" s="29" t="s">
        <v>12</v>
      </c>
      <c r="G110" s="29" t="s">
        <v>13</v>
      </c>
      <c r="I110" s="29" t="s">
        <v>7</v>
      </c>
      <c r="J110" s="29" t="s">
        <v>8</v>
      </c>
      <c r="K110" s="29" t="s">
        <v>9</v>
      </c>
      <c r="L110" s="29" t="s">
        <v>10</v>
      </c>
      <c r="M110" s="29" t="s">
        <v>11</v>
      </c>
      <c r="N110" s="29" t="s">
        <v>12</v>
      </c>
      <c r="O110" s="29" t="s">
        <v>13</v>
      </c>
    </row>
    <row r="111" ht="39" spans="1:15">
      <c r="A111" s="29" t="s">
        <v>102</v>
      </c>
      <c r="B111" s="30">
        <v>0.2</v>
      </c>
      <c r="C111" s="30" t="s">
        <v>103</v>
      </c>
      <c r="D111" s="30" t="s">
        <v>104</v>
      </c>
      <c r="E111" s="30" t="s">
        <v>105</v>
      </c>
      <c r="F111" s="30" t="s">
        <v>106</v>
      </c>
      <c r="G111" s="30" t="s">
        <v>107</v>
      </c>
      <c r="I111" s="29" t="s">
        <v>102</v>
      </c>
      <c r="J111" s="30">
        <v>0.2</v>
      </c>
      <c r="K111" s="37">
        <f>J111*$U$100</f>
        <v>0.0235294117647059</v>
      </c>
      <c r="L111" s="37">
        <f>K111/2</f>
        <v>0.0117647058823529</v>
      </c>
      <c r="M111" s="40">
        <v>0</v>
      </c>
      <c r="N111" s="37">
        <f>O111/2</f>
        <v>-0.00625</v>
      </c>
      <c r="O111" s="37">
        <f>J111*$W$100</f>
        <v>-0.0125</v>
      </c>
    </row>
    <row r="112" ht="71.25" spans="1:15">
      <c r="A112" s="29" t="s">
        <v>109</v>
      </c>
      <c r="B112" s="30">
        <v>0.17</v>
      </c>
      <c r="C112" s="29" t="s">
        <v>110</v>
      </c>
      <c r="D112" s="29" t="s">
        <v>111</v>
      </c>
      <c r="E112" s="29" t="s">
        <v>112</v>
      </c>
      <c r="F112" s="29" t="s">
        <v>113</v>
      </c>
      <c r="G112" s="29" t="s">
        <v>114</v>
      </c>
      <c r="I112" s="29" t="s">
        <v>109</v>
      </c>
      <c r="J112" s="30">
        <v>0.17</v>
      </c>
      <c r="K112" s="37">
        <f t="shared" ref="K112:K118" si="36">J112*$U$100</f>
        <v>0.02</v>
      </c>
      <c r="L112" s="37">
        <f t="shared" ref="L112:L118" si="37">K112/2</f>
        <v>0.01</v>
      </c>
      <c r="M112" s="40">
        <v>0</v>
      </c>
      <c r="N112" s="37">
        <f t="shared" ref="N112:N118" si="38">O112/2</f>
        <v>-0.0053125</v>
      </c>
      <c r="O112" s="37">
        <f t="shared" ref="O112:O118" si="39">J112*$W$100</f>
        <v>-0.010625</v>
      </c>
    </row>
    <row r="113" ht="57" spans="1:15">
      <c r="A113" s="29" t="s">
        <v>116</v>
      </c>
      <c r="B113" s="30">
        <v>0.11</v>
      </c>
      <c r="C113" s="29" t="s">
        <v>117</v>
      </c>
      <c r="D113" s="29" t="s">
        <v>118</v>
      </c>
      <c r="E113" s="29" t="s">
        <v>119</v>
      </c>
      <c r="F113" s="29" t="s">
        <v>120</v>
      </c>
      <c r="G113" s="29" t="s">
        <v>121</v>
      </c>
      <c r="I113" s="29" t="s">
        <v>116</v>
      </c>
      <c r="J113" s="30">
        <v>0.11</v>
      </c>
      <c r="K113" s="37">
        <f t="shared" si="36"/>
        <v>0.0129411764705882</v>
      </c>
      <c r="L113" s="37">
        <f t="shared" si="37"/>
        <v>0.00647058823529412</v>
      </c>
      <c r="M113" s="40">
        <v>0</v>
      </c>
      <c r="N113" s="37">
        <f t="shared" si="38"/>
        <v>-0.0034375</v>
      </c>
      <c r="O113" s="37">
        <f t="shared" si="39"/>
        <v>-0.006875</v>
      </c>
    </row>
    <row r="114" ht="57" spans="1:15">
      <c r="A114" s="29" t="s">
        <v>15</v>
      </c>
      <c r="B114" s="30">
        <v>0.09</v>
      </c>
      <c r="C114" s="29" t="s">
        <v>16</v>
      </c>
      <c r="D114" s="29" t="s">
        <v>17</v>
      </c>
      <c r="E114" s="29" t="s">
        <v>18</v>
      </c>
      <c r="F114" s="29" t="s">
        <v>19</v>
      </c>
      <c r="G114" s="29" t="s">
        <v>20</v>
      </c>
      <c r="I114" s="29" t="s">
        <v>15</v>
      </c>
      <c r="J114" s="30">
        <v>0.09</v>
      </c>
      <c r="K114" s="37">
        <f t="shared" si="36"/>
        <v>0.0105882352941176</v>
      </c>
      <c r="L114" s="37">
        <f t="shared" si="37"/>
        <v>0.00529411764705882</v>
      </c>
      <c r="M114" s="40">
        <v>0</v>
      </c>
      <c r="N114" s="37">
        <f t="shared" si="38"/>
        <v>-0.0028125</v>
      </c>
      <c r="O114" s="37">
        <f t="shared" si="39"/>
        <v>-0.005625</v>
      </c>
    </row>
    <row r="115" ht="42.75" spans="1:15">
      <c r="A115" s="29" t="s">
        <v>123</v>
      </c>
      <c r="B115" s="30">
        <v>0.08</v>
      </c>
      <c r="C115" s="29" t="s">
        <v>124</v>
      </c>
      <c r="D115" s="29" t="s">
        <v>125</v>
      </c>
      <c r="E115" s="29" t="s">
        <v>126</v>
      </c>
      <c r="F115" s="29" t="s">
        <v>127</v>
      </c>
      <c r="G115" s="29" t="s">
        <v>128</v>
      </c>
      <c r="I115" s="29" t="s">
        <v>123</v>
      </c>
      <c r="J115" s="30">
        <v>0.08</v>
      </c>
      <c r="K115" s="37">
        <f t="shared" si="36"/>
        <v>0.00941176470588235</v>
      </c>
      <c r="L115" s="37">
        <f t="shared" si="37"/>
        <v>0.00470588235294118</v>
      </c>
      <c r="M115" s="40">
        <v>0</v>
      </c>
      <c r="N115" s="37">
        <f t="shared" si="38"/>
        <v>-0.0025</v>
      </c>
      <c r="O115" s="37">
        <f t="shared" si="39"/>
        <v>-0.005</v>
      </c>
    </row>
    <row r="116" ht="42.75" spans="1:15">
      <c r="A116" s="29" t="s">
        <v>129</v>
      </c>
      <c r="B116" s="30">
        <v>0.18</v>
      </c>
      <c r="C116" s="29" t="s">
        <v>130</v>
      </c>
      <c r="D116" s="29" t="s">
        <v>131</v>
      </c>
      <c r="E116" s="29" t="s">
        <v>132</v>
      </c>
      <c r="F116" s="29" t="s">
        <v>133</v>
      </c>
      <c r="G116" s="29" t="s">
        <v>134</v>
      </c>
      <c r="I116" s="29" t="s">
        <v>129</v>
      </c>
      <c r="J116" s="30">
        <v>0.18</v>
      </c>
      <c r="K116" s="37">
        <f t="shared" si="36"/>
        <v>0.0211764705882353</v>
      </c>
      <c r="L116" s="37">
        <f t="shared" si="37"/>
        <v>0.0105882352941176</v>
      </c>
      <c r="M116" s="40">
        <v>0</v>
      </c>
      <c r="N116" s="37">
        <f t="shared" si="38"/>
        <v>-0.005625</v>
      </c>
      <c r="O116" s="37">
        <f t="shared" si="39"/>
        <v>-0.01125</v>
      </c>
    </row>
    <row r="117" ht="57" spans="1:15">
      <c r="A117" s="29" t="s">
        <v>36</v>
      </c>
      <c r="B117" s="30">
        <v>0.09</v>
      </c>
      <c r="C117" s="29" t="s">
        <v>37</v>
      </c>
      <c r="D117" s="29" t="s">
        <v>38</v>
      </c>
      <c r="E117" s="29" t="s">
        <v>39</v>
      </c>
      <c r="F117" s="29" t="s">
        <v>40</v>
      </c>
      <c r="G117" s="29" t="s">
        <v>41</v>
      </c>
      <c r="I117" s="29" t="s">
        <v>36</v>
      </c>
      <c r="J117" s="30">
        <v>0.09</v>
      </c>
      <c r="K117" s="37">
        <f t="shared" si="36"/>
        <v>0.0105882352941176</v>
      </c>
      <c r="L117" s="37">
        <f t="shared" si="37"/>
        <v>0.00529411764705882</v>
      </c>
      <c r="M117" s="40">
        <v>0</v>
      </c>
      <c r="N117" s="37">
        <f t="shared" si="38"/>
        <v>-0.0028125</v>
      </c>
      <c r="O117" s="37">
        <f t="shared" si="39"/>
        <v>-0.005625</v>
      </c>
    </row>
    <row r="118" ht="57" spans="1:15">
      <c r="A118" s="29" t="s">
        <v>43</v>
      </c>
      <c r="B118" s="30">
        <v>0.08</v>
      </c>
      <c r="C118" s="29" t="s">
        <v>44</v>
      </c>
      <c r="D118" s="29" t="s">
        <v>45</v>
      </c>
      <c r="E118" s="29" t="s">
        <v>46</v>
      </c>
      <c r="F118" s="29" t="s">
        <v>47</v>
      </c>
      <c r="G118" s="29" t="s">
        <v>48</v>
      </c>
      <c r="I118" s="29" t="s">
        <v>43</v>
      </c>
      <c r="J118" s="30">
        <v>0.08</v>
      </c>
      <c r="K118" s="37">
        <f t="shared" si="36"/>
        <v>0.00941176470588235</v>
      </c>
      <c r="L118" s="37">
        <f t="shared" si="37"/>
        <v>0.00470588235294118</v>
      </c>
      <c r="M118" s="40">
        <v>0</v>
      </c>
      <c r="N118" s="37">
        <f t="shared" si="38"/>
        <v>-0.0025</v>
      </c>
      <c r="O118" s="37">
        <f t="shared" si="39"/>
        <v>-0.005</v>
      </c>
    </row>
    <row r="120" s="27" customFormat="true" ht="40" customHeight="true" spans="1:15">
      <c r="A120" s="24" t="s">
        <v>137</v>
      </c>
      <c r="B120" s="24"/>
      <c r="C120" s="24"/>
      <c r="D120" s="24"/>
      <c r="E120" s="24"/>
      <c r="F120" s="24"/>
      <c r="G120" s="24"/>
      <c r="I120" s="24" t="s">
        <v>138</v>
      </c>
      <c r="J120" s="24"/>
      <c r="K120" s="24"/>
      <c r="L120" s="24"/>
      <c r="M120" s="24"/>
      <c r="N120" s="24"/>
      <c r="O120" s="24"/>
    </row>
    <row r="121" ht="28.5" spans="1:15">
      <c r="A121" s="29" t="s">
        <v>7</v>
      </c>
      <c r="B121" s="29" t="s">
        <v>8</v>
      </c>
      <c r="C121" s="29" t="s">
        <v>9</v>
      </c>
      <c r="D121" s="29" t="s">
        <v>10</v>
      </c>
      <c r="E121" s="29" t="s">
        <v>11</v>
      </c>
      <c r="F121" s="29" t="s">
        <v>12</v>
      </c>
      <c r="G121" s="29" t="s">
        <v>13</v>
      </c>
      <c r="I121" s="29" t="s">
        <v>7</v>
      </c>
      <c r="J121" s="29" t="s">
        <v>8</v>
      </c>
      <c r="K121" s="29" t="s">
        <v>9</v>
      </c>
      <c r="L121" s="29" t="s">
        <v>10</v>
      </c>
      <c r="M121" s="29" t="s">
        <v>11</v>
      </c>
      <c r="N121" s="29" t="s">
        <v>12</v>
      </c>
      <c r="O121" s="29" t="s">
        <v>13</v>
      </c>
    </row>
    <row r="122" ht="39" spans="1:15">
      <c r="A122" s="29" t="s">
        <v>102</v>
      </c>
      <c r="B122" s="30">
        <v>0.2</v>
      </c>
      <c r="C122" s="30" t="s">
        <v>103</v>
      </c>
      <c r="D122" s="30" t="s">
        <v>104</v>
      </c>
      <c r="E122" s="30" t="s">
        <v>105</v>
      </c>
      <c r="F122" s="30" t="s">
        <v>106</v>
      </c>
      <c r="G122" s="30" t="s">
        <v>107</v>
      </c>
      <c r="I122" s="29" t="s">
        <v>102</v>
      </c>
      <c r="J122" s="30">
        <v>0.2</v>
      </c>
      <c r="K122" s="37">
        <f>J122*$U$101</f>
        <v>0.0235294117647059</v>
      </c>
      <c r="L122" s="37">
        <f>K122/2</f>
        <v>0.0117647058823529</v>
      </c>
      <c r="M122" s="40">
        <v>0</v>
      </c>
      <c r="N122" s="37">
        <f>O122/2</f>
        <v>-0.00625</v>
      </c>
      <c r="O122" s="37">
        <f>J122*$W$101</f>
        <v>-0.0125</v>
      </c>
    </row>
    <row r="123" ht="71.25" spans="1:15">
      <c r="A123" s="29" t="s">
        <v>109</v>
      </c>
      <c r="B123" s="30">
        <v>0.17</v>
      </c>
      <c r="C123" s="29" t="s">
        <v>110</v>
      </c>
      <c r="D123" s="29" t="s">
        <v>111</v>
      </c>
      <c r="E123" s="29" t="s">
        <v>112</v>
      </c>
      <c r="F123" s="29" t="s">
        <v>113</v>
      </c>
      <c r="G123" s="29" t="s">
        <v>114</v>
      </c>
      <c r="I123" s="29" t="s">
        <v>109</v>
      </c>
      <c r="J123" s="30">
        <v>0.17</v>
      </c>
      <c r="K123" s="37">
        <f t="shared" ref="K123:K129" si="40">J123*$U$101</f>
        <v>0.02</v>
      </c>
      <c r="L123" s="37">
        <f t="shared" ref="L123:L129" si="41">K123/2</f>
        <v>0.01</v>
      </c>
      <c r="M123" s="40">
        <v>0</v>
      </c>
      <c r="N123" s="37">
        <f t="shared" ref="N123:N129" si="42">O123/2</f>
        <v>-0.0053125</v>
      </c>
      <c r="O123" s="37">
        <f t="shared" ref="O123:O129" si="43">J123*$W$101</f>
        <v>-0.010625</v>
      </c>
    </row>
    <row r="124" ht="57" spans="1:15">
      <c r="A124" s="29" t="s">
        <v>116</v>
      </c>
      <c r="B124" s="30">
        <v>0.11</v>
      </c>
      <c r="C124" s="29" t="s">
        <v>117</v>
      </c>
      <c r="D124" s="29" t="s">
        <v>118</v>
      </c>
      <c r="E124" s="29" t="s">
        <v>119</v>
      </c>
      <c r="F124" s="29" t="s">
        <v>120</v>
      </c>
      <c r="G124" s="29" t="s">
        <v>121</v>
      </c>
      <c r="I124" s="29" t="s">
        <v>116</v>
      </c>
      <c r="J124" s="30">
        <v>0.11</v>
      </c>
      <c r="K124" s="37">
        <f t="shared" si="40"/>
        <v>0.0129411764705882</v>
      </c>
      <c r="L124" s="37">
        <f t="shared" si="41"/>
        <v>0.00647058823529412</v>
      </c>
      <c r="M124" s="40">
        <v>0</v>
      </c>
      <c r="N124" s="37">
        <f t="shared" si="42"/>
        <v>-0.0034375</v>
      </c>
      <c r="O124" s="37">
        <f t="shared" si="43"/>
        <v>-0.006875</v>
      </c>
    </row>
    <row r="125" ht="57" spans="1:15">
      <c r="A125" s="29" t="s">
        <v>15</v>
      </c>
      <c r="B125" s="30">
        <v>0.09</v>
      </c>
      <c r="C125" s="29" t="s">
        <v>16</v>
      </c>
      <c r="D125" s="29" t="s">
        <v>17</v>
      </c>
      <c r="E125" s="29" t="s">
        <v>18</v>
      </c>
      <c r="F125" s="29" t="s">
        <v>19</v>
      </c>
      <c r="G125" s="29" t="s">
        <v>20</v>
      </c>
      <c r="I125" s="29" t="s">
        <v>15</v>
      </c>
      <c r="J125" s="30">
        <v>0.09</v>
      </c>
      <c r="K125" s="37">
        <f t="shared" si="40"/>
        <v>0.0105882352941176</v>
      </c>
      <c r="L125" s="37">
        <f t="shared" si="41"/>
        <v>0.00529411764705882</v>
      </c>
      <c r="M125" s="40">
        <v>0</v>
      </c>
      <c r="N125" s="37">
        <f t="shared" si="42"/>
        <v>-0.0028125</v>
      </c>
      <c r="O125" s="37">
        <f t="shared" si="43"/>
        <v>-0.005625</v>
      </c>
    </row>
    <row r="126" ht="42.75" spans="1:15">
      <c r="A126" s="29" t="s">
        <v>123</v>
      </c>
      <c r="B126" s="30">
        <v>0.08</v>
      </c>
      <c r="C126" s="29" t="s">
        <v>124</v>
      </c>
      <c r="D126" s="29" t="s">
        <v>125</v>
      </c>
      <c r="E126" s="29" t="s">
        <v>126</v>
      </c>
      <c r="F126" s="29" t="s">
        <v>127</v>
      </c>
      <c r="G126" s="29" t="s">
        <v>128</v>
      </c>
      <c r="I126" s="29" t="s">
        <v>123</v>
      </c>
      <c r="J126" s="30">
        <v>0.08</v>
      </c>
      <c r="K126" s="37">
        <f t="shared" si="40"/>
        <v>0.00941176470588235</v>
      </c>
      <c r="L126" s="37">
        <f t="shared" si="41"/>
        <v>0.00470588235294118</v>
      </c>
      <c r="M126" s="40">
        <v>0</v>
      </c>
      <c r="N126" s="37">
        <f t="shared" si="42"/>
        <v>-0.0025</v>
      </c>
      <c r="O126" s="37">
        <f t="shared" si="43"/>
        <v>-0.005</v>
      </c>
    </row>
    <row r="127" ht="42.75" spans="1:15">
      <c r="A127" s="29" t="s">
        <v>129</v>
      </c>
      <c r="B127" s="30">
        <v>0.18</v>
      </c>
      <c r="C127" s="29" t="s">
        <v>130</v>
      </c>
      <c r="D127" s="29" t="s">
        <v>131</v>
      </c>
      <c r="E127" s="29" t="s">
        <v>132</v>
      </c>
      <c r="F127" s="29" t="s">
        <v>133</v>
      </c>
      <c r="G127" s="29" t="s">
        <v>134</v>
      </c>
      <c r="I127" s="29" t="s">
        <v>129</v>
      </c>
      <c r="J127" s="30">
        <v>0.18</v>
      </c>
      <c r="K127" s="37">
        <f t="shared" si="40"/>
        <v>0.0211764705882353</v>
      </c>
      <c r="L127" s="37">
        <f t="shared" si="41"/>
        <v>0.0105882352941176</v>
      </c>
      <c r="M127" s="40">
        <v>0</v>
      </c>
      <c r="N127" s="37">
        <f t="shared" si="42"/>
        <v>-0.005625</v>
      </c>
      <c r="O127" s="37">
        <f t="shared" si="43"/>
        <v>-0.01125</v>
      </c>
    </row>
    <row r="128" ht="57" spans="1:15">
      <c r="A128" s="29" t="s">
        <v>36</v>
      </c>
      <c r="B128" s="30">
        <v>0.09</v>
      </c>
      <c r="C128" s="29" t="s">
        <v>37</v>
      </c>
      <c r="D128" s="29" t="s">
        <v>38</v>
      </c>
      <c r="E128" s="29" t="s">
        <v>39</v>
      </c>
      <c r="F128" s="29" t="s">
        <v>40</v>
      </c>
      <c r="G128" s="29" t="s">
        <v>41</v>
      </c>
      <c r="I128" s="29" t="s">
        <v>36</v>
      </c>
      <c r="J128" s="30">
        <v>0.09</v>
      </c>
      <c r="K128" s="37">
        <f t="shared" si="40"/>
        <v>0.0105882352941176</v>
      </c>
      <c r="L128" s="37">
        <f t="shared" si="41"/>
        <v>0.00529411764705882</v>
      </c>
      <c r="M128" s="40">
        <v>0</v>
      </c>
      <c r="N128" s="37">
        <f t="shared" si="42"/>
        <v>-0.0028125</v>
      </c>
      <c r="O128" s="37">
        <f t="shared" si="43"/>
        <v>-0.005625</v>
      </c>
    </row>
    <row r="129" ht="57" spans="1:15">
      <c r="A129" s="29" t="s">
        <v>43</v>
      </c>
      <c r="B129" s="30">
        <v>0.08</v>
      </c>
      <c r="C129" s="29" t="s">
        <v>44</v>
      </c>
      <c r="D129" s="29" t="s">
        <v>45</v>
      </c>
      <c r="E129" s="29" t="s">
        <v>46</v>
      </c>
      <c r="F129" s="29" t="s">
        <v>47</v>
      </c>
      <c r="G129" s="29" t="s">
        <v>48</v>
      </c>
      <c r="I129" s="29" t="s">
        <v>43</v>
      </c>
      <c r="J129" s="30">
        <v>0.08</v>
      </c>
      <c r="K129" s="37">
        <f t="shared" si="40"/>
        <v>0.00941176470588235</v>
      </c>
      <c r="L129" s="37">
        <f t="shared" si="41"/>
        <v>0.00470588235294118</v>
      </c>
      <c r="M129" s="40">
        <v>0</v>
      </c>
      <c r="N129" s="37">
        <f t="shared" si="42"/>
        <v>-0.0025</v>
      </c>
      <c r="O129" s="37">
        <f t="shared" si="43"/>
        <v>-0.005</v>
      </c>
    </row>
    <row r="131" s="27" customFormat="true" ht="40" customHeight="true" spans="1:15">
      <c r="A131" s="24" t="s">
        <v>139</v>
      </c>
      <c r="B131" s="24"/>
      <c r="C131" s="24"/>
      <c r="D131" s="24"/>
      <c r="E131" s="24"/>
      <c r="F131" s="24"/>
      <c r="G131" s="24"/>
      <c r="I131" s="24" t="s">
        <v>140</v>
      </c>
      <c r="J131" s="24"/>
      <c r="K131" s="24"/>
      <c r="L131" s="24"/>
      <c r="M131" s="24"/>
      <c r="N131" s="24"/>
      <c r="O131" s="24"/>
    </row>
    <row r="132" ht="28.5" spans="1:15">
      <c r="A132" s="29" t="s">
        <v>7</v>
      </c>
      <c r="B132" s="29" t="s">
        <v>8</v>
      </c>
      <c r="C132" s="29" t="s">
        <v>9</v>
      </c>
      <c r="D132" s="29" t="s">
        <v>10</v>
      </c>
      <c r="E132" s="29" t="s">
        <v>11</v>
      </c>
      <c r="F132" s="29" t="s">
        <v>12</v>
      </c>
      <c r="G132" s="29" t="s">
        <v>13</v>
      </c>
      <c r="I132" s="29" t="s">
        <v>7</v>
      </c>
      <c r="J132" s="29" t="s">
        <v>8</v>
      </c>
      <c r="K132" s="29" t="s">
        <v>9</v>
      </c>
      <c r="L132" s="29" t="s">
        <v>10</v>
      </c>
      <c r="M132" s="29" t="s">
        <v>11</v>
      </c>
      <c r="N132" s="29" t="s">
        <v>12</v>
      </c>
      <c r="O132" s="29" t="s">
        <v>13</v>
      </c>
    </row>
    <row r="133" ht="39" spans="1:15">
      <c r="A133" s="29" t="s">
        <v>102</v>
      </c>
      <c r="B133" s="30">
        <v>0.2</v>
      </c>
      <c r="C133" s="30" t="s">
        <v>103</v>
      </c>
      <c r="D133" s="30" t="s">
        <v>104</v>
      </c>
      <c r="E133" s="30" t="s">
        <v>105</v>
      </c>
      <c r="F133" s="30" t="s">
        <v>106</v>
      </c>
      <c r="G133" s="30" t="s">
        <v>107</v>
      </c>
      <c r="I133" s="29" t="s">
        <v>102</v>
      </c>
      <c r="J133" s="30">
        <v>0.2</v>
      </c>
      <c r="K133" s="37">
        <f>J133*$U$102</f>
        <v>0.0195121951219512</v>
      </c>
      <c r="L133" s="37">
        <f>K133/2</f>
        <v>0.00975609756097561</v>
      </c>
      <c r="M133" s="40">
        <v>0</v>
      </c>
      <c r="N133" s="37">
        <f>O133/2</f>
        <v>-0.0171428571428571</v>
      </c>
      <c r="O133" s="37">
        <f>J133*$W$102</f>
        <v>-0.0342857142857143</v>
      </c>
    </row>
    <row r="134" ht="71.25" spans="1:15">
      <c r="A134" s="29" t="s">
        <v>109</v>
      </c>
      <c r="B134" s="30">
        <v>0.17</v>
      </c>
      <c r="C134" s="29" t="s">
        <v>110</v>
      </c>
      <c r="D134" s="29" t="s">
        <v>111</v>
      </c>
      <c r="E134" s="29" t="s">
        <v>112</v>
      </c>
      <c r="F134" s="29" t="s">
        <v>113</v>
      </c>
      <c r="G134" s="29" t="s">
        <v>114</v>
      </c>
      <c r="I134" s="29" t="s">
        <v>109</v>
      </c>
      <c r="J134" s="30">
        <v>0.17</v>
      </c>
      <c r="K134" s="37">
        <f t="shared" ref="K134:K140" si="44">J134*$U$102</f>
        <v>0.0165853658536585</v>
      </c>
      <c r="L134" s="37">
        <f t="shared" ref="L134:L140" si="45">K134/2</f>
        <v>0.00829268292682927</v>
      </c>
      <c r="M134" s="40">
        <v>0</v>
      </c>
      <c r="N134" s="37">
        <f t="shared" ref="N134:N140" si="46">O134/2</f>
        <v>-0.0145714285714286</v>
      </c>
      <c r="O134" s="37">
        <f t="shared" ref="O134:O140" si="47">J134*$W$102</f>
        <v>-0.0291428571428571</v>
      </c>
    </row>
    <row r="135" ht="57" spans="1:15">
      <c r="A135" s="29" t="s">
        <v>116</v>
      </c>
      <c r="B135" s="30">
        <v>0.11</v>
      </c>
      <c r="C135" s="29" t="s">
        <v>117</v>
      </c>
      <c r="D135" s="29" t="s">
        <v>118</v>
      </c>
      <c r="E135" s="29" t="s">
        <v>119</v>
      </c>
      <c r="F135" s="29" t="s">
        <v>120</v>
      </c>
      <c r="G135" s="29" t="s">
        <v>121</v>
      </c>
      <c r="I135" s="29" t="s">
        <v>116</v>
      </c>
      <c r="J135" s="30">
        <v>0.11</v>
      </c>
      <c r="K135" s="37">
        <f t="shared" si="44"/>
        <v>0.0107317073170732</v>
      </c>
      <c r="L135" s="37">
        <f t="shared" si="45"/>
        <v>0.00536585365853659</v>
      </c>
      <c r="M135" s="40">
        <v>0</v>
      </c>
      <c r="N135" s="37">
        <f t="shared" si="46"/>
        <v>-0.00942857142857143</v>
      </c>
      <c r="O135" s="37">
        <f t="shared" si="47"/>
        <v>-0.0188571428571429</v>
      </c>
    </row>
    <row r="136" ht="57" spans="1:15">
      <c r="A136" s="29" t="s">
        <v>15</v>
      </c>
      <c r="B136" s="30">
        <v>0.09</v>
      </c>
      <c r="C136" s="29" t="s">
        <v>16</v>
      </c>
      <c r="D136" s="29" t="s">
        <v>17</v>
      </c>
      <c r="E136" s="29" t="s">
        <v>18</v>
      </c>
      <c r="F136" s="29" t="s">
        <v>19</v>
      </c>
      <c r="G136" s="29" t="s">
        <v>20</v>
      </c>
      <c r="I136" s="29" t="s">
        <v>15</v>
      </c>
      <c r="J136" s="30">
        <v>0.09</v>
      </c>
      <c r="K136" s="37">
        <f t="shared" si="44"/>
        <v>0.00878048780487805</v>
      </c>
      <c r="L136" s="37">
        <f t="shared" si="45"/>
        <v>0.00439024390243902</v>
      </c>
      <c r="M136" s="40">
        <v>0</v>
      </c>
      <c r="N136" s="37">
        <f t="shared" si="46"/>
        <v>-0.00771428571428571</v>
      </c>
      <c r="O136" s="37">
        <f t="shared" si="47"/>
        <v>-0.0154285714285714</v>
      </c>
    </row>
    <row r="137" ht="42.75" spans="1:15">
      <c r="A137" s="29" t="s">
        <v>123</v>
      </c>
      <c r="B137" s="30">
        <v>0.08</v>
      </c>
      <c r="C137" s="29" t="s">
        <v>124</v>
      </c>
      <c r="D137" s="29" t="s">
        <v>125</v>
      </c>
      <c r="E137" s="29" t="s">
        <v>126</v>
      </c>
      <c r="F137" s="29" t="s">
        <v>127</v>
      </c>
      <c r="G137" s="29" t="s">
        <v>128</v>
      </c>
      <c r="I137" s="29" t="s">
        <v>123</v>
      </c>
      <c r="J137" s="30">
        <v>0.08</v>
      </c>
      <c r="K137" s="37">
        <f t="shared" si="44"/>
        <v>0.00780487804878049</v>
      </c>
      <c r="L137" s="37">
        <f t="shared" si="45"/>
        <v>0.00390243902439024</v>
      </c>
      <c r="M137" s="40">
        <v>0</v>
      </c>
      <c r="N137" s="37">
        <f t="shared" si="46"/>
        <v>-0.00685714285714286</v>
      </c>
      <c r="O137" s="37">
        <f t="shared" si="47"/>
        <v>-0.0137142857142857</v>
      </c>
    </row>
    <row r="138" ht="42.75" spans="1:15">
      <c r="A138" s="29" t="s">
        <v>129</v>
      </c>
      <c r="B138" s="30">
        <v>0.18</v>
      </c>
      <c r="C138" s="29" t="s">
        <v>130</v>
      </c>
      <c r="D138" s="29" t="s">
        <v>131</v>
      </c>
      <c r="E138" s="29" t="s">
        <v>132</v>
      </c>
      <c r="F138" s="29" t="s">
        <v>133</v>
      </c>
      <c r="G138" s="29" t="s">
        <v>134</v>
      </c>
      <c r="I138" s="29" t="s">
        <v>129</v>
      </c>
      <c r="J138" s="30">
        <v>0.18</v>
      </c>
      <c r="K138" s="37">
        <f t="shared" si="44"/>
        <v>0.0175609756097561</v>
      </c>
      <c r="L138" s="37">
        <f t="shared" si="45"/>
        <v>0.00878048780487805</v>
      </c>
      <c r="M138" s="40">
        <v>0</v>
      </c>
      <c r="N138" s="37">
        <f t="shared" si="46"/>
        <v>-0.0154285714285714</v>
      </c>
      <c r="O138" s="37">
        <f t="shared" si="47"/>
        <v>-0.0308571428571429</v>
      </c>
    </row>
    <row r="139" ht="57" spans="1:15">
      <c r="A139" s="29" t="s">
        <v>36</v>
      </c>
      <c r="B139" s="30">
        <v>0.09</v>
      </c>
      <c r="C139" s="29" t="s">
        <v>37</v>
      </c>
      <c r="D139" s="29" t="s">
        <v>38</v>
      </c>
      <c r="E139" s="29" t="s">
        <v>39</v>
      </c>
      <c r="F139" s="29" t="s">
        <v>40</v>
      </c>
      <c r="G139" s="29" t="s">
        <v>41</v>
      </c>
      <c r="I139" s="29" t="s">
        <v>36</v>
      </c>
      <c r="J139" s="30">
        <v>0.09</v>
      </c>
      <c r="K139" s="37">
        <f t="shared" si="44"/>
        <v>0.00878048780487805</v>
      </c>
      <c r="L139" s="37">
        <f t="shared" si="45"/>
        <v>0.00439024390243902</v>
      </c>
      <c r="M139" s="40">
        <v>0</v>
      </c>
      <c r="N139" s="37">
        <f t="shared" si="46"/>
        <v>-0.00771428571428571</v>
      </c>
      <c r="O139" s="37">
        <f t="shared" si="47"/>
        <v>-0.0154285714285714</v>
      </c>
    </row>
    <row r="140" ht="57" spans="1:15">
      <c r="A140" s="29" t="s">
        <v>43</v>
      </c>
      <c r="B140" s="30">
        <v>0.08</v>
      </c>
      <c r="C140" s="29" t="s">
        <v>44</v>
      </c>
      <c r="D140" s="29" t="s">
        <v>45</v>
      </c>
      <c r="E140" s="29" t="s">
        <v>46</v>
      </c>
      <c r="F140" s="29" t="s">
        <v>47</v>
      </c>
      <c r="G140" s="29" t="s">
        <v>48</v>
      </c>
      <c r="I140" s="29" t="s">
        <v>43</v>
      </c>
      <c r="J140" s="30">
        <v>0.08</v>
      </c>
      <c r="K140" s="37">
        <f t="shared" si="44"/>
        <v>0.00780487804878049</v>
      </c>
      <c r="L140" s="37">
        <f t="shared" si="45"/>
        <v>0.00390243902439024</v>
      </c>
      <c r="M140" s="40">
        <v>0</v>
      </c>
      <c r="N140" s="37">
        <f t="shared" si="46"/>
        <v>-0.00685714285714286</v>
      </c>
      <c r="O140" s="37">
        <f t="shared" si="47"/>
        <v>-0.0137142857142857</v>
      </c>
    </row>
  </sheetData>
  <mergeCells count="30">
    <mergeCell ref="A1:G1"/>
    <mergeCell ref="I1:O1"/>
    <mergeCell ref="A9:G9"/>
    <mergeCell ref="I9:O9"/>
    <mergeCell ref="A17:G17"/>
    <mergeCell ref="I17:O17"/>
    <mergeCell ref="A25:G25"/>
    <mergeCell ref="I25:O25"/>
    <mergeCell ref="A34:G34"/>
    <mergeCell ref="I34:O34"/>
    <mergeCell ref="A43:G43"/>
    <mergeCell ref="I43:O43"/>
    <mergeCell ref="A52:G52"/>
    <mergeCell ref="I52:O52"/>
    <mergeCell ref="A61:G61"/>
    <mergeCell ref="I61:O61"/>
    <mergeCell ref="A70:G70"/>
    <mergeCell ref="I70:O70"/>
    <mergeCell ref="A79:G79"/>
    <mergeCell ref="I79:O79"/>
    <mergeCell ref="A88:G88"/>
    <mergeCell ref="I88:O88"/>
    <mergeCell ref="A98:G98"/>
    <mergeCell ref="I98:O98"/>
    <mergeCell ref="A109:G109"/>
    <mergeCell ref="I109:O109"/>
    <mergeCell ref="A120:G120"/>
    <mergeCell ref="I120:O120"/>
    <mergeCell ref="A131:G131"/>
    <mergeCell ref="I131:O1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9"/>
  <sheetViews>
    <sheetView topLeftCell="F1" workbookViewId="0">
      <selection activeCell="P20" sqref="P20"/>
    </sheetView>
  </sheetViews>
  <sheetFormatPr defaultColWidth="9" defaultRowHeight="18"/>
  <cols>
    <col min="1" max="1" width="21.375" style="10" customWidth="true"/>
    <col min="2" max="2" width="24" style="10" customWidth="true"/>
    <col min="3" max="4" width="9" style="10"/>
    <col min="5" max="5" width="12.25" style="10"/>
    <col min="6" max="12" width="11.125" style="10"/>
    <col min="13" max="13" width="9" style="10"/>
    <col min="14" max="14" width="18.875" style="10" customWidth="true"/>
    <col min="15" max="17" width="11.5" style="10"/>
    <col min="18" max="18" width="11" style="10"/>
    <col min="19" max="20" width="9.5" style="10"/>
    <col min="21" max="16384" width="9" style="10"/>
  </cols>
  <sheetData>
    <row r="1" s="10" customFormat="true" ht="40" customHeight="true" spans="1:22">
      <c r="A1" s="11" t="s">
        <v>141</v>
      </c>
      <c r="B1" s="12"/>
      <c r="D1" s="13" t="s">
        <v>142</v>
      </c>
      <c r="E1" s="13"/>
      <c r="F1" s="13"/>
      <c r="G1" s="13"/>
      <c r="H1" s="13"/>
      <c r="I1" s="13"/>
      <c r="J1" s="13"/>
      <c r="K1" s="13"/>
      <c r="L1" s="13"/>
      <c r="N1" s="23"/>
      <c r="O1" s="23"/>
      <c r="P1" s="23"/>
      <c r="Q1" s="23"/>
      <c r="R1" s="23"/>
      <c r="S1" s="23"/>
      <c r="T1" s="23"/>
      <c r="U1" s="23"/>
      <c r="V1" s="23"/>
    </row>
    <row r="2" s="10" customFormat="true" ht="23.25" spans="1:12">
      <c r="A2" s="14" t="s">
        <v>143</v>
      </c>
      <c r="B2" s="14" t="s">
        <v>144</v>
      </c>
      <c r="D2" s="15" t="s">
        <v>145</v>
      </c>
      <c r="E2" s="20">
        <v>1</v>
      </c>
      <c r="F2" s="20">
        <v>2</v>
      </c>
      <c r="G2" s="20">
        <v>3</v>
      </c>
      <c r="H2" s="20">
        <v>4</v>
      </c>
      <c r="I2" s="20">
        <v>5</v>
      </c>
      <c r="J2" s="20">
        <v>6</v>
      </c>
      <c r="K2" s="20">
        <v>7</v>
      </c>
      <c r="L2" s="20">
        <v>8</v>
      </c>
    </row>
    <row r="3" s="10" customFormat="true" ht="23.25" spans="1:22">
      <c r="A3" s="14" t="s">
        <v>146</v>
      </c>
      <c r="B3" s="16">
        <v>0.0936</v>
      </c>
      <c r="D3" s="15" t="s">
        <v>147</v>
      </c>
      <c r="E3" s="21">
        <f>(1-1/POWER((1+$B$3),E2))/(1-1/POWER((1+$B$3),40))</f>
        <v>0.0880456702271856</v>
      </c>
      <c r="F3" s="21">
        <f>(1-1/POWER((1+$B$3),F2))/(1-1/POWER((1+$B$3),40))</f>
        <v>0.168555610083793</v>
      </c>
      <c r="G3" s="21">
        <f>(1-1/POWER((1+$B$3),G2))/(1-1/POWER((1+$B$3),40))</f>
        <v>0.242174794297954</v>
      </c>
      <c r="H3" s="21">
        <f>(1-1/POWER((1+$B$3),H2))/(1-1/POWER((1+$B$3),40))</f>
        <v>0.309492994932703</v>
      </c>
      <c r="I3" s="21">
        <f>(1-1/POWER((1+$B$3),I2))/(1-1/POWER((1+$B$3),40))</f>
        <v>0.371049506120294</v>
      </c>
      <c r="J3" s="21">
        <f>(1-1/POWER((1+$B$3),J2))/(1-1/POWER((1+$B$3),40))</f>
        <v>0.4273374644118</v>
      </c>
      <c r="K3" s="21">
        <f>(1-1/POWER((1+$B$3),K2))/(1-1/POWER((1+$B$3),40))</f>
        <v>0.478807799352826</v>
      </c>
      <c r="L3" s="21">
        <f>(1-1/POWER((1+$B$3),L2))/(1-1/POWER((1+$B$3),40))</f>
        <v>0.525872845933866</v>
      </c>
      <c r="N3" s="24" t="s">
        <v>148</v>
      </c>
      <c r="O3" s="24"/>
      <c r="P3" s="24"/>
      <c r="Q3" s="24"/>
      <c r="R3" s="24"/>
      <c r="S3" s="24"/>
      <c r="T3" s="24"/>
      <c r="U3" s="24"/>
      <c r="V3" s="24"/>
    </row>
    <row r="4" s="10" customFormat="true" ht="23.25" spans="1:22">
      <c r="A4" s="14" t="s">
        <v>149</v>
      </c>
      <c r="B4" s="16">
        <v>0.0812</v>
      </c>
      <c r="D4" s="15" t="s">
        <v>145</v>
      </c>
      <c r="E4" s="20">
        <v>9</v>
      </c>
      <c r="F4" s="20">
        <v>10</v>
      </c>
      <c r="G4" s="20">
        <v>11</v>
      </c>
      <c r="H4" s="20">
        <v>12</v>
      </c>
      <c r="I4" s="20">
        <v>13</v>
      </c>
      <c r="J4" s="20">
        <v>14</v>
      </c>
      <c r="K4" s="20">
        <v>15</v>
      </c>
      <c r="L4" s="20">
        <v>16</v>
      </c>
      <c r="N4" s="25" t="s">
        <v>150</v>
      </c>
      <c r="O4" s="25">
        <v>2016</v>
      </c>
      <c r="P4" s="25">
        <v>2017</v>
      </c>
      <c r="Q4" s="25">
        <v>2018</v>
      </c>
      <c r="R4" s="25">
        <v>2019</v>
      </c>
      <c r="S4" s="25">
        <v>2020</v>
      </c>
      <c r="T4" s="25">
        <v>2021</v>
      </c>
      <c r="U4" s="25">
        <v>2022</v>
      </c>
      <c r="V4" s="25">
        <v>2023</v>
      </c>
    </row>
    <row r="5" s="10" customFormat="true" ht="23.25" spans="1:22">
      <c r="A5" s="14" t="s">
        <v>151</v>
      </c>
      <c r="B5" s="16">
        <v>0.072</v>
      </c>
      <c r="D5" s="15" t="s">
        <v>147</v>
      </c>
      <c r="E5" s="21">
        <f>(1-1/POWER((1+$B$3),E4))/(1-1/POWER((1+$B$3),40))</f>
        <v>0.568909647855081</v>
      </c>
      <c r="F5" s="21">
        <f>(1-1/POWER((1+$B$3),F4))/(1-1/POWER((1+$B$3),40))</f>
        <v>0.608262978068335</v>
      </c>
      <c r="G5" s="21">
        <f>(1-1/POWER((1+$B$3),G4))/(1-1/POWER((1+$B$3),40))</f>
        <v>0.644248100794427</v>
      </c>
      <c r="H5" s="21">
        <f>(1-1/POWER((1+$B$3),H4))/(1-1/POWER((1+$B$3),40))</f>
        <v>0.677153297142353</v>
      </c>
      <c r="I5" s="21">
        <f>(1-1/POWER((1+$B$3),I4))/(1-1/POWER((1+$B$3),40))</f>
        <v>0.707242174563646</v>
      </c>
      <c r="J5" s="21">
        <f>(1-1/POWER((1+$B$3),J4))/(1-1/POWER((1+$B$3),40))</f>
        <v>0.734755778643102</v>
      </c>
      <c r="K5" s="21">
        <f>(1-1/POWER((1+$B$3),K4))/(1-1/POWER((1+$B$3),40))</f>
        <v>0.759914524143701</v>
      </c>
      <c r="L5" s="21">
        <f>(1-1/POWER((1+$B$3),L4))/(1-1/POWER((1+$B$3),40))</f>
        <v>0.782919960775559</v>
      </c>
      <c r="N5" s="25" t="s">
        <v>152</v>
      </c>
      <c r="O5" s="26">
        <f>1/(1+$B$3)^O6</f>
        <v>0.534552652726678</v>
      </c>
      <c r="P5" s="26">
        <f>1/(1+$B$3)^P6</f>
        <v>0.584586781021895</v>
      </c>
      <c r="Q5" s="26">
        <f>1/(1+$B$3)^Q6</f>
        <v>0.639304103725544</v>
      </c>
      <c r="R5" s="26">
        <f>1/(1+$B$3)^R6</f>
        <v>0.699142967834255</v>
      </c>
      <c r="S5" s="26">
        <f>1/(1+$B$3)^S6</f>
        <v>0.764582749623541</v>
      </c>
      <c r="T5" s="26">
        <f>1/(1+$B$3)^T6</f>
        <v>0.836147694988305</v>
      </c>
      <c r="U5" s="26">
        <f>1/(1+$B$3)^U6</f>
        <v>0.91441111923921</v>
      </c>
      <c r="V5" s="26">
        <f>1/(1+$B$3)^V6</f>
        <v>1</v>
      </c>
    </row>
    <row r="6" s="10" customFormat="true" ht="23.25" spans="4:22">
      <c r="D6" s="15" t="s">
        <v>145</v>
      </c>
      <c r="E6" s="20">
        <v>17</v>
      </c>
      <c r="F6" s="20">
        <v>18</v>
      </c>
      <c r="G6" s="20">
        <v>19</v>
      </c>
      <c r="H6" s="20">
        <v>20</v>
      </c>
      <c r="I6" s="20">
        <v>21</v>
      </c>
      <c r="J6" s="20">
        <v>22</v>
      </c>
      <c r="K6" s="20">
        <v>23</v>
      </c>
      <c r="L6" s="20">
        <v>24</v>
      </c>
      <c r="N6" s="12"/>
      <c r="O6" s="12">
        <v>7</v>
      </c>
      <c r="P6" s="12">
        <v>6</v>
      </c>
      <c r="Q6" s="12">
        <v>5</v>
      </c>
      <c r="R6" s="12">
        <v>4</v>
      </c>
      <c r="S6" s="12">
        <v>3</v>
      </c>
      <c r="T6" s="12">
        <v>2</v>
      </c>
      <c r="U6" s="12">
        <v>1</v>
      </c>
      <c r="V6" s="12">
        <v>0</v>
      </c>
    </row>
    <row r="7" s="10" customFormat="true" ht="18.75" spans="4:12">
      <c r="D7" s="15" t="s">
        <v>147</v>
      </c>
      <c r="E7" s="21">
        <f>(1-1/POWER((1+$B$3),E6))/(1-1/POWER((1+$B$3),40))</f>
        <v>0.803956387834683</v>
      </c>
      <c r="F7" s="21">
        <f>(1-1/POWER((1+$B$3),F6))/(1-1/POWER((1+$B$3),40))</f>
        <v>0.823192330646611</v>
      </c>
      <c r="G7" s="21">
        <f>(1-1/POWER((1+$B$3),G6))/(1-1/POWER((1+$B$3),40))</f>
        <v>0.840781890642887</v>
      </c>
      <c r="H7" s="21">
        <f>(1-1/POWER((1+$B$3),H6))/(1-1/POWER((1+$B$3),40))</f>
        <v>0.856865979886007</v>
      </c>
      <c r="I7" s="21">
        <f>(1-1/POWER((1+$B$3),I6))/(1-1/POWER((1+$B$3),40))</f>
        <v>0.871573449932751</v>
      </c>
      <c r="J7" s="21">
        <f>(1-1/POWER((1+$B$3),J6))/(1-1/POWER((1+$B$3),40))</f>
        <v>0.885022124079372</v>
      </c>
      <c r="K7" s="21">
        <f>(1-1/POWER((1+$B$3),K6))/(1-1/POWER((1+$B$3),40))</f>
        <v>0.897319741258068</v>
      </c>
      <c r="L7" s="21">
        <f>(1-1/POWER((1+$B$3),L6))/(1-1/POWER((1+$B$3),40))</f>
        <v>0.908564819146414</v>
      </c>
    </row>
    <row r="8" s="10" customFormat="true" ht="18.75" spans="4:22">
      <c r="D8" s="15" t="s">
        <v>145</v>
      </c>
      <c r="E8" s="20">
        <v>25</v>
      </c>
      <c r="F8" s="20">
        <v>26</v>
      </c>
      <c r="G8" s="20">
        <v>27</v>
      </c>
      <c r="H8" s="20">
        <v>28</v>
      </c>
      <c r="I8" s="20">
        <v>29</v>
      </c>
      <c r="J8" s="20">
        <v>30</v>
      </c>
      <c r="K8" s="20">
        <v>31</v>
      </c>
      <c r="L8" s="20">
        <v>32</v>
      </c>
      <c r="N8" s="24" t="s">
        <v>153</v>
      </c>
      <c r="O8" s="24"/>
      <c r="P8" s="24"/>
      <c r="Q8" s="24"/>
      <c r="R8" s="24"/>
      <c r="S8" s="24"/>
      <c r="T8" s="24"/>
      <c r="U8" s="24"/>
      <c r="V8" s="24"/>
    </row>
    <row r="9" s="10" customFormat="true" ht="19.5" spans="4:22">
      <c r="D9" s="15" t="s">
        <v>147</v>
      </c>
      <c r="E9" s="21">
        <f>(1-1/POWER((1+$B$3),E8))/(1-1/POWER((1+$B$3),40))</f>
        <v>0.918847443404228</v>
      </c>
      <c r="F9" s="21">
        <f>(1-1/POWER((1+$B$3),F8))/(1-1/POWER((1+$B$3),40))</f>
        <v>0.928249989360532</v>
      </c>
      <c r="G9" s="21">
        <f>(1-1/POWER((1+$B$3),G8))/(1-1/POWER((1+$B$3),40))</f>
        <v>0.936847781932135</v>
      </c>
      <c r="H9" s="21">
        <f>(1-1/POWER((1+$B$3),H8))/(1-1/POWER((1+$B$3),40))</f>
        <v>0.94470969906052</v>
      </c>
      <c r="I9" s="21">
        <f>(1-1/POWER((1+$B$3),I8))/(1-1/POWER((1+$B$3),40))</f>
        <v>0.951898723501253</v>
      </c>
      <c r="J9" s="21">
        <f>(1-1/POWER((1+$B$3),J8))/(1-1/POWER((1+$B$3),40))</f>
        <v>0.958472447386342</v>
      </c>
      <c r="K9" s="21">
        <f>(1-1/POWER((1+$B$3),K8))/(1-1/POWER((1+$B$3),40))</f>
        <v>0.964483533601675</v>
      </c>
      <c r="L9" s="21">
        <f>(1-1/POWER((1+$B$3),L8))/(1-1/POWER((1+$B$3),40))</f>
        <v>0.969980137675682</v>
      </c>
      <c r="N9" s="25" t="s">
        <v>150</v>
      </c>
      <c r="O9" s="25">
        <v>2016</v>
      </c>
      <c r="P9" s="25">
        <v>2017</v>
      </c>
      <c r="Q9" s="25">
        <v>2018</v>
      </c>
      <c r="R9" s="25">
        <v>2019</v>
      </c>
      <c r="S9" s="25">
        <v>2020</v>
      </c>
      <c r="T9" s="25">
        <v>2021</v>
      </c>
      <c r="U9" s="25">
        <v>2022</v>
      </c>
      <c r="V9" s="25">
        <v>2023</v>
      </c>
    </row>
    <row r="10" s="10" customFormat="true" ht="19.5" spans="4:22">
      <c r="D10" s="15" t="s">
        <v>145</v>
      </c>
      <c r="E10" s="20">
        <v>33</v>
      </c>
      <c r="F10" s="20">
        <v>34</v>
      </c>
      <c r="G10" s="20">
        <v>35</v>
      </c>
      <c r="H10" s="20">
        <v>36</v>
      </c>
      <c r="I10" s="20">
        <v>37</v>
      </c>
      <c r="J10" s="20">
        <v>38</v>
      </c>
      <c r="K10" s="20">
        <v>39</v>
      </c>
      <c r="L10" s="20">
        <v>40</v>
      </c>
      <c r="N10" s="25" t="s">
        <v>152</v>
      </c>
      <c r="O10" s="26">
        <f>1/(1+$B$4)^O11</f>
        <v>0.578972239623515</v>
      </c>
      <c r="P10" s="26">
        <f>1/(1+$B$4)^P11</f>
        <v>0.625984785480945</v>
      </c>
      <c r="Q10" s="26">
        <f>1/(1+$B$4)^Q11</f>
        <v>0.676814750061997</v>
      </c>
      <c r="R10" s="26">
        <f>1/(1+$B$4)^R11</f>
        <v>0.731772107767032</v>
      </c>
      <c r="S10" s="26">
        <f>1/(1+$B$4)^S11</f>
        <v>0.791192002917715</v>
      </c>
      <c r="T10" s="26">
        <f>1/(1+$B$4)^T11</f>
        <v>0.855436793554633</v>
      </c>
      <c r="U10" s="26">
        <f>1/(1+$B$4)^U11</f>
        <v>0.924898261191269</v>
      </c>
      <c r="V10" s="26">
        <f>1/(1+$B$4)^V11</f>
        <v>1</v>
      </c>
    </row>
    <row r="11" s="10" customFormat="true" ht="23.25" spans="4:22">
      <c r="D11" s="15" t="s">
        <v>147</v>
      </c>
      <c r="E11" s="21">
        <f>(1-1/POWER((1+$B$3),E10))/(1-1/POWER((1+$B$3),40))</f>
        <v>0.975006293559009</v>
      </c>
      <c r="F11" s="21">
        <f>(1-1/POWER((1+$B$3),F10))/(1-1/POWER((1+$B$3),40))</f>
        <v>0.979602266385753</v>
      </c>
      <c r="G11" s="21">
        <f>(1-1/POWER((1+$B$3),G10))/(1-1/POWER((1+$B$3),40))</f>
        <v>0.983804875042248</v>
      </c>
      <c r="H11" s="21">
        <f>(1-1/POWER((1+$B$3),H10))/(1-1/POWER((1+$B$3),40))</f>
        <v>0.987647787127559</v>
      </c>
      <c r="I11" s="21">
        <f>(1-1/POWER((1+$B$3),I10))/(1-1/POWER((1+$B$3),40))</f>
        <v>0.991161788668626</v>
      </c>
      <c r="J11" s="21">
        <f>(1-1/POWER((1+$B$3),J10))/(1-1/POWER((1+$B$3),40))</f>
        <v>0.994375030750801</v>
      </c>
      <c r="K11" s="21">
        <f>(1-1/POWER((1+$B$3),K10))/(1-1/POWER((1+$B$3),40))</f>
        <v>0.99731325503955</v>
      </c>
      <c r="L11" s="21">
        <f>(1-1/POWER((1+$B$3),L10))/(1-1/POWER((1+$B$3),40))</f>
        <v>1</v>
      </c>
      <c r="N11" s="12"/>
      <c r="O11" s="12">
        <v>7</v>
      </c>
      <c r="P11" s="12">
        <v>6</v>
      </c>
      <c r="Q11" s="12">
        <v>5</v>
      </c>
      <c r="R11" s="12">
        <v>4</v>
      </c>
      <c r="S11" s="12">
        <v>3</v>
      </c>
      <c r="T11" s="12">
        <v>2</v>
      </c>
      <c r="U11" s="12">
        <v>1</v>
      </c>
      <c r="V11" s="12">
        <v>0</v>
      </c>
    </row>
    <row r="13" s="10" customFormat="true" ht="34" customHeight="true" spans="4:12">
      <c r="D13" s="13" t="s">
        <v>154</v>
      </c>
      <c r="E13" s="13"/>
      <c r="F13" s="13"/>
      <c r="G13" s="13"/>
      <c r="H13" s="13"/>
      <c r="I13" s="13"/>
      <c r="J13" s="13"/>
      <c r="K13" s="13"/>
      <c r="L13" s="13"/>
    </row>
    <row r="14" s="10" customFormat="true" ht="18.75" spans="4:22">
      <c r="D14" s="15" t="s">
        <v>145</v>
      </c>
      <c r="E14" s="20">
        <v>1</v>
      </c>
      <c r="F14" s="20">
        <v>2</v>
      </c>
      <c r="G14" s="20">
        <v>3</v>
      </c>
      <c r="H14" s="20">
        <v>4</v>
      </c>
      <c r="I14" s="20">
        <v>5</v>
      </c>
      <c r="J14" s="20">
        <v>6</v>
      </c>
      <c r="K14" s="20">
        <v>7</v>
      </c>
      <c r="L14" s="20">
        <v>8</v>
      </c>
      <c r="N14" s="24" t="s">
        <v>155</v>
      </c>
      <c r="O14" s="24"/>
      <c r="P14" s="24"/>
      <c r="Q14" s="24"/>
      <c r="R14" s="24"/>
      <c r="S14" s="24"/>
      <c r="T14" s="24"/>
      <c r="U14" s="24"/>
      <c r="V14" s="24"/>
    </row>
    <row r="15" s="10" customFormat="true" ht="19.5" spans="4:22">
      <c r="D15" s="15" t="s">
        <v>147</v>
      </c>
      <c r="E15" s="21">
        <f>(1-1/POWER((1+$B$4),E14))/(1-1/POWER((1+$B$4),70))</f>
        <v>0.0754209435765634</v>
      </c>
      <c r="F15" s="21">
        <f>(1-1/POWER((1+$B$4),F14))/(1-1/POWER((1+$B$4),70))</f>
        <v>0.145177643147932</v>
      </c>
      <c r="G15" s="21">
        <f>(1-1/POWER((1+$B$4),G14))/(1-1/POWER((1+$B$4),70))</f>
        <v>0.209695493287932</v>
      </c>
      <c r="H15" s="21">
        <f>(1-1/POWER((1+$B$4),H14))/(1-1/POWER((1+$B$4),70))</f>
        <v>0.269367940698217</v>
      </c>
      <c r="I15" s="21">
        <f>(1-1/POWER((1+$B$4),I14))/(1-1/POWER((1+$B$4),70))</f>
        <v>0.324558883549018</v>
      </c>
      <c r="J15" s="21">
        <f>(1-1/POWER((1+$B$4),J14))/(1-1/POWER((1+$B$4),70))</f>
        <v>0.375604890625229</v>
      </c>
      <c r="K15" s="21">
        <f>(1-1/POWER((1+$B$4),K14))/(1-1/POWER((1+$B$4),70))</f>
        <v>0.422817253810775</v>
      </c>
      <c r="L15" s="21">
        <f>(1-1/POWER((1+$B$4),L14))/(1-1/POWER((1+$B$4),70))</f>
        <v>0.466483886427817</v>
      </c>
      <c r="N15" s="25" t="s">
        <v>150</v>
      </c>
      <c r="O15" s="25">
        <v>2016</v>
      </c>
      <c r="P15" s="25">
        <v>2017</v>
      </c>
      <c r="Q15" s="25">
        <v>2018</v>
      </c>
      <c r="R15" s="25">
        <v>2019</v>
      </c>
      <c r="S15" s="25">
        <v>2020</v>
      </c>
      <c r="T15" s="25">
        <v>2021</v>
      </c>
      <c r="U15" s="25">
        <v>2022</v>
      </c>
      <c r="V15" s="25">
        <v>2023</v>
      </c>
    </row>
    <row r="16" s="10" customFormat="true" ht="19.5" spans="4:22">
      <c r="D16" s="15" t="s">
        <v>145</v>
      </c>
      <c r="E16" s="20">
        <v>9</v>
      </c>
      <c r="F16" s="20">
        <v>10</v>
      </c>
      <c r="G16" s="20">
        <v>11</v>
      </c>
      <c r="H16" s="20">
        <v>12</v>
      </c>
      <c r="I16" s="20">
        <v>13</v>
      </c>
      <c r="J16" s="20">
        <v>14</v>
      </c>
      <c r="K16" s="20">
        <v>15</v>
      </c>
      <c r="L16" s="20">
        <v>16</v>
      </c>
      <c r="N16" s="25" t="s">
        <v>152</v>
      </c>
      <c r="O16" s="26">
        <f>1/(1+$B$5)^O17</f>
        <v>0.614662194978897</v>
      </c>
      <c r="P16" s="26">
        <f>1/(1+$B$5)^P17</f>
        <v>0.658917873017378</v>
      </c>
      <c r="Q16" s="26">
        <f>1/(1+$B$5)^Q17</f>
        <v>0.706359959874629</v>
      </c>
      <c r="R16" s="26">
        <f>1/(1+$B$5)^R17</f>
        <v>0.757217876985603</v>
      </c>
      <c r="S16" s="26">
        <f>1/(1+$B$5)^S17</f>
        <v>0.811737564128566</v>
      </c>
      <c r="T16" s="26">
        <f>1/(1+$B$5)^T17</f>
        <v>0.870182668745823</v>
      </c>
      <c r="U16" s="26">
        <f>1/(1+$B$5)^U17</f>
        <v>0.932835820895522</v>
      </c>
      <c r="V16" s="26">
        <f>1/(1+$B$5)^V17</f>
        <v>1</v>
      </c>
    </row>
    <row r="17" s="10" customFormat="true" ht="18.75" customHeight="true" spans="4:22">
      <c r="D17" s="15" t="s">
        <v>147</v>
      </c>
      <c r="E17" s="21">
        <f>(1-1/POWER((1+$B$4),E16))/(1-1/POWER((1+$B$4),70))</f>
        <v>0.506871079007396</v>
      </c>
      <c r="F17" s="21">
        <f>(1-1/POWER((1+$B$4),F16))/(1-1/POWER((1+$B$4),70))</f>
        <v>0.544225123198647</v>
      </c>
      <c r="G17" s="21">
        <f>(1-1/POWER((1+$B$4),G16))/(1-1/POWER((1+$B$4),70))</f>
        <v>0.578773813719596</v>
      </c>
      <c r="H17" s="21">
        <f>(1-1/POWER((1+$B$4),H16))/(1-1/POWER((1+$B$4),70))</f>
        <v>0.610727837508857</v>
      </c>
      <c r="I17" s="21">
        <f>(1-1/POWER((1+$B$4),I16))/(1-1/POWER((1+$B$4),70))</f>
        <v>0.64028205854961</v>
      </c>
      <c r="J17" s="21">
        <f>(1-1/POWER((1+$B$4),J16))/(1-1/POWER((1+$B$4),70))</f>
        <v>0.667616706201064</v>
      </c>
      <c r="K17" s="21">
        <f>(1-1/POWER((1+$B$4),K16))/(1-1/POWER((1+$B$4),70))</f>
        <v>0.69289847428417</v>
      </c>
      <c r="L17" s="21">
        <f>(1-1/POWER((1+$B$4),L16))/(1-1/POWER((1+$B$4),70))</f>
        <v>0.716281537624075</v>
      </c>
      <c r="N17" s="12"/>
      <c r="O17" s="12">
        <v>7</v>
      </c>
      <c r="P17" s="12">
        <v>6</v>
      </c>
      <c r="Q17" s="12">
        <v>5</v>
      </c>
      <c r="R17" s="12">
        <v>4</v>
      </c>
      <c r="S17" s="12">
        <v>3</v>
      </c>
      <c r="T17" s="12">
        <v>2</v>
      </c>
      <c r="U17" s="12">
        <v>1</v>
      </c>
      <c r="V17" s="12">
        <v>0</v>
      </c>
    </row>
    <row r="18" s="10" customFormat="true" ht="18.75" spans="4:12">
      <c r="D18" s="15" t="s">
        <v>145</v>
      </c>
      <c r="E18" s="20">
        <v>17</v>
      </c>
      <c r="F18" s="20">
        <v>18</v>
      </c>
      <c r="G18" s="20">
        <v>19</v>
      </c>
      <c r="H18" s="20">
        <v>20</v>
      </c>
      <c r="I18" s="20">
        <v>21</v>
      </c>
      <c r="J18" s="20">
        <v>22</v>
      </c>
      <c r="K18" s="20">
        <v>23</v>
      </c>
      <c r="L18" s="20">
        <v>24</v>
      </c>
    </row>
    <row r="19" s="10" customFormat="true" ht="18.75" spans="4:12">
      <c r="D19" s="15" t="s">
        <v>147</v>
      </c>
      <c r="E19" s="21">
        <f>(1-1/POWER((1+$B$4),E18))/(1-1/POWER((1+$B$4),70))</f>
        <v>0.737908492248479</v>
      </c>
      <c r="F19" s="21">
        <f>(1-1/POWER((1+$B$4),F18))/(1-1/POWER((1+$B$4),70))</f>
        <v>0.757911224975453</v>
      </c>
      <c r="G19" s="21">
        <f>(1-1/POWER((1+$B$4),G18))/(1-1/POWER((1+$B$4),70))</f>
        <v>0.776411717693704</v>
      </c>
      <c r="H19" s="21">
        <f>(1-1/POWER((1+$B$4),H18))/(1-1/POWER((1+$B$4),70))</f>
        <v>0.793522791239997</v>
      </c>
      <c r="I19" s="21">
        <f>(1-1/POWER((1+$B$4),I18))/(1-1/POWER((1+$B$4),70))</f>
        <v>0.809348793410079</v>
      </c>
      <c r="J19" s="21">
        <f>(1-1/POWER((1+$B$4),J18))/(1-1/POWER((1+$B$4),70))</f>
        <v>0.823986235298797</v>
      </c>
      <c r="K19" s="21">
        <f>(1-1/POWER((1+$B$4),K18))/(1-1/POWER((1+$B$4),70))</f>
        <v>0.837524379849961</v>
      </c>
      <c r="L19" s="21">
        <f>(1-1/POWER((1+$B$4),L18))/(1-1/POWER((1+$B$4),70))</f>
        <v>0.850045786205088</v>
      </c>
    </row>
    <row r="20" s="10" customFormat="true" ht="18.75" spans="4:12">
      <c r="D20" s="15" t="s">
        <v>145</v>
      </c>
      <c r="E20" s="20">
        <v>25</v>
      </c>
      <c r="F20" s="20">
        <v>26</v>
      </c>
      <c r="G20" s="20">
        <v>27</v>
      </c>
      <c r="H20" s="20">
        <v>28</v>
      </c>
      <c r="I20" s="20">
        <v>29</v>
      </c>
      <c r="J20" s="20">
        <v>30</v>
      </c>
      <c r="K20" s="20">
        <v>31</v>
      </c>
      <c r="L20" s="20">
        <v>32</v>
      </c>
    </row>
    <row r="21" s="10" customFormat="true" ht="18.75" spans="4:12">
      <c r="D21" s="15" t="s">
        <v>147</v>
      </c>
      <c r="E21" s="21">
        <f>(1-1/POWER((1+$B$4),E20))/(1-1/POWER((1+$B$4),70))</f>
        <v>0.861626813170615</v>
      </c>
      <c r="F21" s="21">
        <f>(1-1/POWER((1+$B$4),F20))/(1-1/POWER((1+$B$4),70))</f>
        <v>0.87233808487384</v>
      </c>
      <c r="G21" s="21">
        <f>(1-1/POWER((1+$B$4),G20))/(1-1/POWER((1+$B$4),70))</f>
        <v>0.882244921447299</v>
      </c>
      <c r="H21" s="21">
        <f>(1-1/POWER((1+$B$4),H20))/(1-1/POWER((1+$B$4),70))</f>
        <v>0.891407737367998</v>
      </c>
      <c r="I21" s="21">
        <f>(1-1/POWER((1+$B$4),I20))/(1-1/POWER((1+$B$4),70))</f>
        <v>0.899882409880669</v>
      </c>
      <c r="J21" s="21">
        <f>(1-1/POWER((1+$B$4),J20))/(1-1/POWER((1+$B$4),70))</f>
        <v>0.907720619751803</v>
      </c>
      <c r="K21" s="21">
        <f>(1-1/POWER((1+$B$4),K20))/(1-1/POWER((1+$B$4),70))</f>
        <v>0.914970166432467</v>
      </c>
      <c r="L21" s="21">
        <f>(1-1/POWER((1+$B$4),L20))/(1-1/POWER((1+$B$4),70))</f>
        <v>0.921675259551838</v>
      </c>
    </row>
    <row r="22" s="10" customFormat="true" ht="18.75" spans="4:12">
      <c r="D22" s="15" t="s">
        <v>145</v>
      </c>
      <c r="E22" s="20">
        <v>33</v>
      </c>
      <c r="F22" s="20">
        <v>34</v>
      </c>
      <c r="G22" s="20">
        <v>35</v>
      </c>
      <c r="H22" s="20">
        <v>36</v>
      </c>
      <c r="I22" s="20">
        <v>37</v>
      </c>
      <c r="J22" s="20">
        <v>38</v>
      </c>
      <c r="K22" s="20">
        <v>39</v>
      </c>
      <c r="L22" s="20">
        <v>40</v>
      </c>
    </row>
    <row r="23" s="10" customFormat="true" ht="18.75" spans="4:12">
      <c r="D23" s="15" t="s">
        <v>147</v>
      </c>
      <c r="E23" s="21">
        <f>(1-1/POWER((1+$B$4),E22))/(1-1/POWER((1+$B$4),70))</f>
        <v>0.92787678851907</v>
      </c>
      <c r="F23" s="21">
        <f>(1-1/POWER((1+$B$4),F22))/(1-1/POWER((1+$B$4),70))</f>
        <v>0.93361257187759</v>
      </c>
      <c r="G23" s="21">
        <f>(1-1/POWER((1+$B$4),G22))/(1-1/POWER((1+$B$4),70))</f>
        <v>0.938917587932455</v>
      </c>
      <c r="H23" s="21">
        <f>(1-1/POWER((1+$B$4),H22))/(1-1/POWER((1+$B$4),70))</f>
        <v>0.943824188057192</v>
      </c>
      <c r="I23" s="21">
        <f>(1-1/POWER((1+$B$4),I22))/(1-1/POWER((1+$B$4),70))</f>
        <v>0.948362293980921</v>
      </c>
      <c r="J23" s="21">
        <f>(1-1/POWER((1+$B$4),J22))/(1-1/POWER((1+$B$4),70))</f>
        <v>0.952559580258881</v>
      </c>
      <c r="K23" s="21">
        <f>(1-1/POWER((1+$B$4),K22))/(1-1/POWER((1+$B$4),70))</f>
        <v>0.956441643039088</v>
      </c>
      <c r="L23" s="21">
        <f>(1-1/POWER((1+$B$4),L22))/(1-1/POWER((1+$B$4),70))</f>
        <v>0.960032156154336</v>
      </c>
    </row>
    <row r="24" s="10" customFormat="true" ht="18.75" spans="4:12">
      <c r="D24" s="15" t="s">
        <v>145</v>
      </c>
      <c r="E24" s="20">
        <v>41</v>
      </c>
      <c r="F24" s="20">
        <v>42</v>
      </c>
      <c r="G24" s="20">
        <v>43</v>
      </c>
      <c r="H24" s="20">
        <v>44</v>
      </c>
      <c r="I24" s="20">
        <v>45</v>
      </c>
      <c r="J24" s="20">
        <v>46</v>
      </c>
      <c r="K24" s="20">
        <v>47</v>
      </c>
      <c r="L24" s="20">
        <v>48</v>
      </c>
    </row>
    <row r="25" s="10" customFormat="true" ht="18.75" spans="4:12">
      <c r="D25" s="15" t="s">
        <v>147</v>
      </c>
      <c r="E25" s="21">
        <f>(1-1/POWER((1+$B$4),E24))/(1-1/POWER((1+$B$4),70))</f>
        <v>0.963353015491414</v>
      </c>
      <c r="F25" s="21">
        <f>(1-1/POWER((1+$B$4),F24))/(1-1/POWER((1+$B$4),70))</f>
        <v>0.966424472517938</v>
      </c>
      <c r="G25" s="21">
        <f>(1-1/POWER((1+$B$4),G24))/(1-1/POWER((1+$B$4),70))</f>
        <v>0.969265257781093</v>
      </c>
      <c r="H25" s="21">
        <f>(1-1/POWER((1+$B$4),H24))/(1-1/POWER((1+$B$4),70))</f>
        <v>0.971892695131404</v>
      </c>
      <c r="I25" s="21">
        <f>(1-1/POWER((1+$B$4),I24))/(1-1/POWER((1+$B$4),70))</f>
        <v>0.974322807368095</v>
      </c>
      <c r="J25" s="21">
        <f>(1-1/POWER((1+$B$4),J24))/(1-1/POWER((1+$B$4),70))</f>
        <v>0.97657041395031</v>
      </c>
      <c r="K25" s="21">
        <f>(1-1/POWER((1+$B$4),K24))/(1-1/POWER((1+$B$4),70))</f>
        <v>0.978649221370043</v>
      </c>
      <c r="L25" s="21">
        <f>(1-1/POWER((1+$B$4),L24))/(1-1/POWER((1+$B$4),70))</f>
        <v>0.980571906737906</v>
      </c>
    </row>
    <row r="26" s="10" customFormat="true" ht="18.75" spans="4:12">
      <c r="D26" s="15" t="s">
        <v>145</v>
      </c>
      <c r="E26" s="20">
        <v>49</v>
      </c>
      <c r="F26" s="20">
        <v>50</v>
      </c>
      <c r="G26" s="20">
        <v>51</v>
      </c>
      <c r="H26" s="20">
        <v>52</v>
      </c>
      <c r="I26" s="20">
        <v>53</v>
      </c>
      <c r="J26" s="20">
        <v>54</v>
      </c>
      <c r="K26" s="20">
        <v>55</v>
      </c>
      <c r="L26" s="20">
        <v>56</v>
      </c>
    </row>
    <row r="27" s="10" customFormat="true" ht="18.75" spans="4:12">
      <c r="D27" s="15" t="s">
        <v>147</v>
      </c>
      <c r="E27" s="21">
        <f>(1-1/POWER((1+$B$4),E26))/(1-1/POWER((1+$B$4),70))</f>
        <v>0.98235019509146</v>
      </c>
      <c r="F27" s="21">
        <f>(1-1/POWER((1+$B$4),F26))/(1-1/POWER((1+$B$4),70))</f>
        <v>0.983994930897558</v>
      </c>
      <c r="G27" s="21">
        <f>(1-1/POWER((1+$B$4),G26))/(1-1/POWER((1+$B$4),70))</f>
        <v>0.985516144184738</v>
      </c>
      <c r="H27" s="21">
        <f>(1-1/POWER((1+$B$4),H26))/(1-1/POWER((1+$B$4),70))</f>
        <v>0.986923111708952</v>
      </c>
      <c r="I27" s="21">
        <f>(1-1/POWER((1+$B$4),I26))/(1-1/POWER((1+$B$4),70))</f>
        <v>0.988224413525649</v>
      </c>
      <c r="J27" s="21">
        <f>(1-1/POWER((1+$B$4),J26))/(1-1/POWER((1+$B$4),70))</f>
        <v>0.989427985313198</v>
      </c>
      <c r="K27" s="21">
        <f>(1-1/POWER((1+$B$4),K26))/(1-1/POWER((1+$B$4),70))</f>
        <v>0.990541166766721</v>
      </c>
      <c r="L27" s="21">
        <f>(1-1/POWER((1+$B$4),L26))/(1-1/POWER((1+$B$4),70))</f>
        <v>0.991570746357475</v>
      </c>
    </row>
    <row r="28" s="10" customFormat="true" ht="18.75" spans="4:12">
      <c r="D28" s="15" t="s">
        <v>145</v>
      </c>
      <c r="E28" s="20">
        <v>57</v>
      </c>
      <c r="F28" s="20">
        <v>58</v>
      </c>
      <c r="G28" s="20">
        <v>59</v>
      </c>
      <c r="H28" s="20">
        <v>60</v>
      </c>
      <c r="I28" s="20">
        <v>61</v>
      </c>
      <c r="J28" s="20">
        <v>62</v>
      </c>
      <c r="K28" s="20">
        <v>63</v>
      </c>
      <c r="L28" s="20">
        <v>64</v>
      </c>
    </row>
    <row r="29" s="10" customFormat="true" ht="18.75" spans="4:12">
      <c r="D29" s="15" t="s">
        <v>147</v>
      </c>
      <c r="E29" s="21">
        <f>(1-1/POWER((1+$B$4),E28))/(1-1/POWER((1+$B$4),70))</f>
        <v>0.992523002730721</v>
      </c>
      <c r="F29" s="21">
        <f>(1-1/POWER((1+$B$4),F28))/(1-1/POWER((1+$B$4),70))</f>
        <v>0.993403742994544</v>
      </c>
      <c r="G29" s="21">
        <f>(1-1/POWER((1+$B$4),G28))/(1-1/POWER((1+$B$4),70))</f>
        <v>0.994218338133116</v>
      </c>
      <c r="H29" s="21">
        <f>(1-1/POWER((1+$B$4),H28))/(1-1/POWER((1+$B$4),70))</f>
        <v>0.994971755760355</v>
      </c>
      <c r="I29" s="21">
        <f>(1-1/POWER((1+$B$4),I28))/(1-1/POWER((1+$B$4),70))</f>
        <v>0.99566859041374</v>
      </c>
      <c r="J29" s="21">
        <f>(1-1/POWER((1+$B$4),J28))/(1-1/POWER((1+$B$4),70))</f>
        <v>0.996313091572993</v>
      </c>
      <c r="K29" s="21">
        <f>(1-1/POWER((1+$B$4),K28))/(1-1/POWER((1+$B$4),70))</f>
        <v>0.996909189574523</v>
      </c>
      <c r="L29" s="21">
        <f>(1-1/POWER((1+$B$4),L28))/(1-1/POWER((1+$B$4),70))</f>
        <v>0.997460519579637</v>
      </c>
    </row>
    <row r="30" s="10" customFormat="true" ht="18.75" spans="4:12">
      <c r="D30" s="15" t="s">
        <v>145</v>
      </c>
      <c r="E30" s="20">
        <v>65</v>
      </c>
      <c r="F30" s="20">
        <v>66</v>
      </c>
      <c r="G30" s="20">
        <v>67</v>
      </c>
      <c r="H30" s="20">
        <v>68</v>
      </c>
      <c r="I30" s="20">
        <v>69</v>
      </c>
      <c r="J30" s="20">
        <v>70</v>
      </c>
      <c r="K30" s="20" t="s">
        <v>156</v>
      </c>
      <c r="L30" s="20"/>
    </row>
    <row r="31" s="10" customFormat="true" ht="18.75" spans="4:12">
      <c r="D31" s="15" t="s">
        <v>147</v>
      </c>
      <c r="E31" s="21">
        <f>(1-1/POWER((1+$B$4),E30))/(1-1/POWER((1+$B$4),70))</f>
        <v>0.997970443742709</v>
      </c>
      <c r="F31" s="21">
        <f>(1-1/POWER((1+$B$4),F30))/(1-1/POWER((1+$B$4),70))</f>
        <v>0.998442071714474</v>
      </c>
      <c r="G31" s="21">
        <f>(1-1/POWER((1+$B$4),G30))/(1-1/POWER((1+$B$4),70))</f>
        <v>0.998878279605489</v>
      </c>
      <c r="H31" s="21">
        <f>(1-1/POWER((1+$B$4),H30))/(1-1/POWER((1+$B$4),70))</f>
        <v>0.999281727525407</v>
      </c>
      <c r="I31" s="21">
        <f>(1-1/POWER((1+$B$4),I30))/(1-1/POWER((1+$B$4),70))</f>
        <v>0.99965487580502</v>
      </c>
      <c r="J31" s="21">
        <f>(1-1/POWER((1+$B$4),J30))/(1-1/POWER((1+$B$4),70))</f>
        <v>1</v>
      </c>
      <c r="K31" s="20"/>
      <c r="L31" s="20"/>
    </row>
    <row r="33" s="10" customFormat="true" ht="33" customHeight="true" spans="4:12">
      <c r="D33" s="17" t="s">
        <v>157</v>
      </c>
      <c r="E33" s="17"/>
      <c r="F33" s="17"/>
      <c r="G33" s="17"/>
      <c r="H33" s="17"/>
      <c r="I33" s="17"/>
      <c r="J33" s="17"/>
      <c r="K33" s="17"/>
      <c r="L33" s="17"/>
    </row>
    <row r="34" s="10" customFormat="true" ht="18.75" spans="4:12">
      <c r="D34" s="15" t="s">
        <v>145</v>
      </c>
      <c r="E34" s="20">
        <v>1</v>
      </c>
      <c r="F34" s="20">
        <v>2</v>
      </c>
      <c r="G34" s="20">
        <v>3</v>
      </c>
      <c r="H34" s="20">
        <v>4</v>
      </c>
      <c r="I34" s="20">
        <v>5</v>
      </c>
      <c r="J34" s="20">
        <v>6</v>
      </c>
      <c r="K34" s="20">
        <v>7</v>
      </c>
      <c r="L34" s="20">
        <v>8</v>
      </c>
    </row>
    <row r="35" s="10" customFormat="true" ht="18.75" spans="4:12">
      <c r="D35" s="15" t="s">
        <v>147</v>
      </c>
      <c r="E35" s="21">
        <f>(1-1/POWER((1+$B$5),E34))/(1-1/POWER((1+$B$5),50))</f>
        <v>0.0693072645681719</v>
      </c>
      <c r="F35" s="21">
        <f>(1-1/POWER((1+$B$5),F34))/(1-1/POWER((1+$B$5),50))</f>
        <v>0.133959563605646</v>
      </c>
      <c r="G35" s="21">
        <f>(1-1/POWER((1+$B$5),G34))/(1-1/POWER((1+$B$5),50))</f>
        <v>0.19426954405105</v>
      </c>
      <c r="H35" s="21">
        <f>(1-1/POWER((1+$B$5),H34))/(1-1/POWER((1+$B$5),50))</f>
        <v>0.250528854168032</v>
      </c>
      <c r="I35" s="21">
        <f>(1-1/POWER((1+$B$5),I34))/(1-1/POWER((1+$B$5),50))</f>
        <v>0.303009553904023</v>
      </c>
      <c r="J35" s="21">
        <f>(1-1/POWER((1+$B$5),J34))/(1-1/POWER((1+$B$5),50))</f>
        <v>0.351965430523417</v>
      </c>
      <c r="K35" s="21">
        <f>(1-1/POWER((1+$B$5),K34))/(1-1/POWER((1+$B$5),50))</f>
        <v>0.39763322587733</v>
      </c>
      <c r="L35" s="21">
        <f>(1-1/POWER((1+$B$5),L34))/(1-1/POWER((1+$B$5),50))</f>
        <v>0.440233781244785</v>
      </c>
    </row>
    <row r="36" s="10" customFormat="true" ht="18.75" spans="4:12">
      <c r="D36" s="15" t="s">
        <v>145</v>
      </c>
      <c r="E36" s="20">
        <v>9</v>
      </c>
      <c r="F36" s="20">
        <v>10</v>
      </c>
      <c r="G36" s="20">
        <v>11</v>
      </c>
      <c r="H36" s="20">
        <v>12</v>
      </c>
      <c r="I36" s="20">
        <v>13</v>
      </c>
      <c r="J36" s="20">
        <v>14</v>
      </c>
      <c r="K36" s="20">
        <v>15</v>
      </c>
      <c r="L36" s="20">
        <v>16</v>
      </c>
    </row>
    <row r="37" s="10" customFormat="true" ht="18.75" spans="4:12">
      <c r="D37" s="15" t="s">
        <v>147</v>
      </c>
      <c r="E37" s="21">
        <f>(1-1/POWER((1+$B$5),E36))/(1-1/POWER((1+$B$5),50))</f>
        <v>0.479973105281591</v>
      </c>
      <c r="F37" s="21">
        <f>(1-1/POWER((1+$B$5),F36))/(1-1/POWER((1+$B$5),50))</f>
        <v>0.517043370241298</v>
      </c>
      <c r="G37" s="21">
        <f>(1-1/POWER((1+$B$5),G36))/(1-1/POWER((1+$B$5),50))</f>
        <v>0.5516238412858</v>
      </c>
      <c r="H37" s="21">
        <f>(1-1/POWER((1+$B$5),H36))/(1-1/POWER((1+$B$5),50))</f>
        <v>0.583881743379553</v>
      </c>
      <c r="I37" s="21">
        <f>(1-1/POWER((1+$B$5),I36))/(1-1/POWER((1+$B$5),50))</f>
        <v>0.613973069959546</v>
      </c>
      <c r="J37" s="21">
        <f>(1-1/POWER((1+$B$5),J36))/(1-1/POWER((1+$B$5),50))</f>
        <v>0.642043337291628</v>
      </c>
      <c r="K37" s="21">
        <f>(1-1/POWER((1+$B$5),K36))/(1-1/POWER((1+$B$5),50))</f>
        <v>0.668228288161109</v>
      </c>
      <c r="L37" s="21">
        <f>(1-1/POWER((1+$B$5),L36))/(1-1/POWER((1+$B$5),50))</f>
        <v>0.69265454830055</v>
      </c>
    </row>
    <row r="38" s="10" customFormat="true" ht="18.75" spans="4:12">
      <c r="D38" s="15" t="s">
        <v>145</v>
      </c>
      <c r="E38" s="20">
        <v>17</v>
      </c>
      <c r="F38" s="20">
        <v>18</v>
      </c>
      <c r="G38" s="20">
        <v>19</v>
      </c>
      <c r="H38" s="20">
        <v>20</v>
      </c>
      <c r="I38" s="20">
        <v>21</v>
      </c>
      <c r="J38" s="20">
        <v>22</v>
      </c>
      <c r="K38" s="20">
        <v>23</v>
      </c>
      <c r="L38" s="20">
        <v>24</v>
      </c>
    </row>
    <row r="39" s="10" customFormat="true" ht="18.75" spans="4:12">
      <c r="D39" s="15" t="s">
        <v>147</v>
      </c>
      <c r="E39" s="21">
        <f>(1-1/POWER((1+$B$5),E38))/(1-1/POWER((1+$B$5),50))</f>
        <v>0.715440238729132</v>
      </c>
      <c r="F39" s="21">
        <f>(1-1/POWER((1+$B$5),F38))/(1-1/POWER((1+$B$5),50))</f>
        <v>0.73669554696475</v>
      </c>
      <c r="G39" s="21">
        <f>(1-1/POWER((1+$B$5),G38))/(1-1/POWER((1+$B$5),50))</f>
        <v>0.756523259871111</v>
      </c>
      <c r="H39" s="21">
        <f>(1-1/POWER((1+$B$5),H38))/(1-1/POWER((1+$B$5),50))</f>
        <v>0.775019260716596</v>
      </c>
      <c r="I39" s="21">
        <f>(1-1/POWER((1+$B$5),I38))/(1-1/POWER((1+$B$5),50))</f>
        <v>0.792272992848578</v>
      </c>
      <c r="J39" s="21">
        <f>(1-1/POWER((1+$B$5),J38))/(1-1/POWER((1+$B$5),50))</f>
        <v>0.808367892225428</v>
      </c>
      <c r="K39" s="21">
        <f>(1-1/POWER((1+$B$5),K38))/(1-1/POWER((1+$B$5),50))</f>
        <v>0.823381790897862</v>
      </c>
      <c r="L39" s="21">
        <f>(1-1/POWER((1+$B$5),L38))/(1-1/POWER((1+$B$5),50))</f>
        <v>0.837387293390804</v>
      </c>
    </row>
    <row r="40" s="10" customFormat="true" ht="18.75" spans="4:12">
      <c r="D40" s="15" t="s">
        <v>145</v>
      </c>
      <c r="E40" s="20">
        <v>25</v>
      </c>
      <c r="F40" s="20">
        <v>26</v>
      </c>
      <c r="G40" s="20">
        <v>27</v>
      </c>
      <c r="H40" s="20">
        <v>28</v>
      </c>
      <c r="I40" s="20">
        <v>29</v>
      </c>
      <c r="J40" s="20">
        <v>30</v>
      </c>
      <c r="K40" s="20">
        <v>31</v>
      </c>
      <c r="L40" s="20">
        <v>32</v>
      </c>
    </row>
    <row r="41" s="10" customFormat="true" ht="18.75" spans="4:12">
      <c r="D41" s="15" t="s">
        <v>147</v>
      </c>
      <c r="E41" s="21">
        <f>(1-1/POWER((1+$B$5),E40))/(1-1/POWER((1+$B$5),50))</f>
        <v>0.850452127805862</v>
      </c>
      <c r="F41" s="21">
        <f>(1-1/POWER((1+$B$5),F40))/(1-1/POWER((1+$B$5),50))</f>
        <v>0.862639473342297</v>
      </c>
      <c r="G41" s="21">
        <f>(1-1/POWER((1+$B$5),G40))/(1-1/POWER((1+$B$5),50))</f>
        <v>0.874008265820315</v>
      </c>
      <c r="H41" s="21">
        <f>(1-1/POWER((1+$B$5),H40))/(1-1/POWER((1+$B$5),50))</f>
        <v>0.884613482684137</v>
      </c>
      <c r="I41" s="21">
        <f>(1-1/POWER((1+$B$5),I40))/(1-1/POWER((1+$B$5),50))</f>
        <v>0.894506408863076</v>
      </c>
      <c r="J41" s="21">
        <f>(1-1/POWER((1+$B$5),J40))/(1-1/POWER((1+$B$5),50))</f>
        <v>0.903734884776265</v>
      </c>
      <c r="K41" s="21">
        <f>(1-1/POWER((1+$B$5),K40))/(1-1/POWER((1+$B$5),50))</f>
        <v>0.912343537680359</v>
      </c>
      <c r="L41" s="21">
        <f>(1-1/POWER((1+$B$5),L40))/(1-1/POWER((1+$B$5),50))</f>
        <v>0.920373997478955</v>
      </c>
    </row>
    <row r="42" s="10" customFormat="true" ht="18.75" spans="4:12">
      <c r="D42" s="15" t="s">
        <v>145</v>
      </c>
      <c r="E42" s="20">
        <v>33</v>
      </c>
      <c r="F42" s="20">
        <v>34</v>
      </c>
      <c r="G42" s="20">
        <v>35</v>
      </c>
      <c r="H42" s="20">
        <v>36</v>
      </c>
      <c r="I42" s="20">
        <v>37</v>
      </c>
      <c r="J42" s="20">
        <v>38</v>
      </c>
      <c r="K42" s="20">
        <v>39</v>
      </c>
      <c r="L42" s="20">
        <v>40</v>
      </c>
    </row>
    <row r="43" s="10" customFormat="true" ht="18.75" spans="4:12">
      <c r="D43" s="15" t="s">
        <v>147</v>
      </c>
      <c r="E43" s="21">
        <f>(1-1/POWER((1+$B$5),E42))/(1-1/POWER((1+$B$5),50))</f>
        <v>0.927865098037346</v>
      </c>
      <c r="F43" s="21">
        <f>(1-1/POWER((1+$B$5),F42))/(1-1/POWER((1+$B$5),50))</f>
        <v>0.934853064976144</v>
      </c>
      <c r="G43" s="21">
        <f>(1-1/POWER((1+$B$5),G42))/(1-1/POWER((1+$B$5),50))</f>
        <v>0.941371690851888</v>
      </c>
      <c r="H43" s="21">
        <f>(1-1/POWER((1+$B$5),H42))/(1-1/POWER((1+$B$5),50))</f>
        <v>0.947452498571799</v>
      </c>
      <c r="I43" s="21">
        <f>(1-1/POWER((1+$B$5),I42))/(1-1/POWER((1+$B$5),50))</f>
        <v>0.953124893832909</v>
      </c>
      <c r="J43" s="21">
        <f>(1-1/POWER((1+$B$5),J42))/(1-1/POWER((1+$B$5),50))</f>
        <v>0.958416307322752</v>
      </c>
      <c r="K43" s="21">
        <f>(1-1/POWER((1+$B$5),K42))/(1-1/POWER((1+$B$5),50))</f>
        <v>0.963352327369246</v>
      </c>
      <c r="L43" s="21">
        <f>(1-1/POWER((1+$B$5),L42))/(1-1/POWER((1+$B$5),50))</f>
        <v>0.967956823681274</v>
      </c>
    </row>
    <row r="44" s="10" customFormat="true" ht="18.75" spans="4:12">
      <c r="D44" s="15" t="s">
        <v>145</v>
      </c>
      <c r="E44" s="20">
        <v>41</v>
      </c>
      <c r="F44" s="20">
        <v>42</v>
      </c>
      <c r="G44" s="20">
        <v>43</v>
      </c>
      <c r="H44" s="20">
        <v>44</v>
      </c>
      <c r="I44" s="20">
        <v>45</v>
      </c>
      <c r="J44" s="20">
        <v>46</v>
      </c>
      <c r="K44" s="20">
        <v>47</v>
      </c>
      <c r="L44" s="20">
        <v>48</v>
      </c>
    </row>
    <row r="45" s="10" customFormat="true" ht="18.75" spans="4:12">
      <c r="D45" s="15" t="s">
        <v>147</v>
      </c>
      <c r="E45" s="21">
        <f>(1-1/POWER((1+$B$5),E44))/(1-1/POWER((1+$B$5),50))</f>
        <v>0.972252062778316</v>
      </c>
      <c r="F45" s="21">
        <f>(1-1/POWER((1+$B$5),F44))/(1-1/POWER((1+$B$5),50))</f>
        <v>0.976258815667347</v>
      </c>
      <c r="G45" s="21">
        <f>(1-1/POWER((1+$B$5),G44))/(1-1/POWER((1+$B$5),50))</f>
        <v>0.979996458287712</v>
      </c>
      <c r="H45" s="21">
        <f>(1-1/POWER((1+$B$5),H44))/(1-1/POWER((1+$B$5),50))</f>
        <v>0.983483065209694</v>
      </c>
      <c r="I45" s="21">
        <f>(1-1/POWER((1+$B$5),I44))/(1-1/POWER((1+$B$5),50))</f>
        <v>0.986735497039901</v>
      </c>
      <c r="J45" s="21">
        <f>(1-1/POWER((1+$B$5),J44))/(1-1/POWER((1+$B$5),50))</f>
        <v>0.98976948195614</v>
      </c>
      <c r="K45" s="21">
        <f>(1-1/POWER((1+$B$5),K44))/(1-1/POWER((1+$B$5),50))</f>
        <v>0.992599691766063</v>
      </c>
      <c r="L45" s="21">
        <f>(1-1/POWER((1+$B$5),L44))/(1-1/POWER((1+$B$5),50))</f>
        <v>0.99523981285741</v>
      </c>
    </row>
    <row r="46" s="10" customFormat="true" ht="18.75" spans="4:12">
      <c r="D46" s="15" t="s">
        <v>145</v>
      </c>
      <c r="E46" s="20">
        <v>49</v>
      </c>
      <c r="F46" s="20">
        <v>50</v>
      </c>
      <c r="G46" s="20" t="s">
        <v>156</v>
      </c>
      <c r="H46" s="20"/>
      <c r="I46" s="20"/>
      <c r="J46" s="20"/>
      <c r="K46" s="20"/>
      <c r="L46" s="20"/>
    </row>
    <row r="47" s="10" customFormat="true" ht="18.75" spans="4:12">
      <c r="D47" s="15" t="s">
        <v>147</v>
      </c>
      <c r="E47" s="21">
        <f>(1-1/POWER((1+$B$5),E46))/(1-1/POWER((1+$B$5),50))</f>
        <v>0.99770261238292</v>
      </c>
      <c r="F47" s="21">
        <f>(1-1/POWER((1+$B$5),F46))/(1-1/POWER((1+$B$5),50))</f>
        <v>1</v>
      </c>
      <c r="G47" s="20"/>
      <c r="H47" s="20"/>
      <c r="I47" s="20"/>
      <c r="J47" s="20"/>
      <c r="K47" s="20"/>
      <c r="L47" s="20"/>
    </row>
    <row r="53" ht="42" customHeight="true" spans="4:7">
      <c r="D53" s="18" t="s">
        <v>158</v>
      </c>
      <c r="E53" s="18" t="s">
        <v>159</v>
      </c>
      <c r="F53" s="18" t="s">
        <v>160</v>
      </c>
      <c r="G53" s="18" t="s">
        <v>161</v>
      </c>
    </row>
    <row r="54" ht="33.75" spans="4:7">
      <c r="D54" s="19">
        <v>1</v>
      </c>
      <c r="E54" s="19" t="s">
        <v>14</v>
      </c>
      <c r="F54" s="19">
        <v>17.92</v>
      </c>
      <c r="G54" s="22">
        <f>(1-1/POWER((1+$B$3),F54))/(1-1/POWER((1+$B$3),40))</f>
        <v>0.821715996648936</v>
      </c>
    </row>
    <row r="55" ht="33.75" spans="4:7">
      <c r="D55" s="19">
        <v>2</v>
      </c>
      <c r="E55" s="19" t="s">
        <v>21</v>
      </c>
      <c r="F55" s="19">
        <v>26.48</v>
      </c>
      <c r="G55" s="22">
        <f>(1-1/POWER((1+$B$3),F55))/(1-1/POWER((1+$B$3),40))</f>
        <v>0.932472978151546</v>
      </c>
    </row>
    <row r="56" ht="33.75" spans="4:7">
      <c r="D56" s="19">
        <v>3</v>
      </c>
      <c r="E56" s="19" t="s">
        <v>28</v>
      </c>
      <c r="F56" s="19">
        <v>34.38</v>
      </c>
      <c r="G56" s="22">
        <f>(1-1/POWER((1+$B$3),F56))/(1-1/POWER((1+$B$3),40))</f>
        <v>0.981243705363775</v>
      </c>
    </row>
    <row r="57" ht="33.75" spans="4:7">
      <c r="D57" s="19">
        <v>4</v>
      </c>
      <c r="E57" s="19" t="s">
        <v>35</v>
      </c>
      <c r="F57" s="19">
        <v>30.91</v>
      </c>
      <c r="G57" s="22">
        <f>(1-1/POWER((1+$B$3),F57))/(1-1/POWER((1+$B$3),40))</f>
        <v>0.963964289990126</v>
      </c>
    </row>
    <row r="58" ht="33.75" spans="4:7">
      <c r="D58" s="19">
        <v>5</v>
      </c>
      <c r="E58" s="19" t="s">
        <v>42</v>
      </c>
      <c r="F58" s="19">
        <v>28.45</v>
      </c>
      <c r="G58" s="22">
        <f>(1-1/POWER((1+$B$3),F58))/(1-1/POWER((1+$B$3),40))</f>
        <v>0.948024466298331</v>
      </c>
    </row>
    <row r="59" ht="33.75" spans="4:7">
      <c r="D59" s="19">
        <v>6</v>
      </c>
      <c r="E59" s="19" t="s">
        <v>68</v>
      </c>
      <c r="F59" s="19">
        <v>60.03</v>
      </c>
      <c r="G59" s="22">
        <f>(1-1/POWER((1+$B$4),F59))/(1-1/POWER((1+$B$4),70))</f>
        <v>0.994993462031901</v>
      </c>
    </row>
    <row r="60" ht="33.75" spans="4:7">
      <c r="D60" s="19">
        <v>7</v>
      </c>
      <c r="E60" s="19" t="s">
        <v>69</v>
      </c>
      <c r="F60" s="19">
        <v>63.02</v>
      </c>
      <c r="G60" s="22">
        <f t="shared" ref="G60:G65" si="0">(1-1/POWER((1+$B$4),F60))/(1-1/POWER((1+$B$4),70))</f>
        <v>0.996920643262205</v>
      </c>
    </row>
    <row r="61" ht="33.75" spans="4:7">
      <c r="D61" s="19">
        <v>8</v>
      </c>
      <c r="E61" s="19" t="s">
        <v>76</v>
      </c>
      <c r="F61" s="19">
        <v>59.99</v>
      </c>
      <c r="G61" s="22">
        <f t="shared" si="0"/>
        <v>0.994964509031541</v>
      </c>
    </row>
    <row r="62" ht="33.75" spans="4:7">
      <c r="D62" s="19">
        <v>9</v>
      </c>
      <c r="E62" s="19" t="s">
        <v>83</v>
      </c>
      <c r="F62" s="19">
        <v>60.94</v>
      </c>
      <c r="G62" s="22">
        <f t="shared" si="0"/>
        <v>0.995628296888982</v>
      </c>
    </row>
    <row r="63" ht="33.75" spans="4:7">
      <c r="D63" s="19">
        <v>10</v>
      </c>
      <c r="E63" s="19" t="s">
        <v>84</v>
      </c>
      <c r="F63" s="19">
        <v>64.93</v>
      </c>
      <c r="G63" s="22">
        <f t="shared" si="0"/>
        <v>0.997936030343307</v>
      </c>
    </row>
    <row r="64" ht="33.75" spans="4:7">
      <c r="D64" s="19">
        <v>11</v>
      </c>
      <c r="E64" s="19" t="s">
        <v>85</v>
      </c>
      <c r="F64" s="19">
        <v>59.41</v>
      </c>
      <c r="G64" s="22">
        <f t="shared" si="0"/>
        <v>0.994534369482146</v>
      </c>
    </row>
    <row r="65" ht="33.75" spans="4:7">
      <c r="D65" s="19">
        <v>12</v>
      </c>
      <c r="E65" s="19" t="s">
        <v>86</v>
      </c>
      <c r="F65" s="19">
        <v>58.33</v>
      </c>
      <c r="G65" s="22">
        <f t="shared" si="0"/>
        <v>0.993679620313822</v>
      </c>
    </row>
    <row r="66" ht="33.75" spans="4:7">
      <c r="D66" s="19">
        <v>13</v>
      </c>
      <c r="E66" s="19" t="s">
        <v>101</v>
      </c>
      <c r="F66" s="19">
        <v>43.35</v>
      </c>
      <c r="G66" s="22">
        <f>(1-1/POWER((1+$B$5),F66))/(1-1/POWER((1+$B$5),70))</f>
        <v>0.9582794925133</v>
      </c>
    </row>
    <row r="67" ht="33.75" spans="4:7">
      <c r="D67" s="19">
        <v>14</v>
      </c>
      <c r="E67" s="19" t="s">
        <v>108</v>
      </c>
      <c r="F67" s="19">
        <v>40.44</v>
      </c>
      <c r="G67" s="22">
        <f>(1-1/POWER((1+$B$5),F67))/(1-1/POWER((1+$B$5),70))</f>
        <v>0.947184510738191</v>
      </c>
    </row>
    <row r="68" ht="33.75" spans="4:7">
      <c r="D68" s="19">
        <v>15</v>
      </c>
      <c r="E68" s="19" t="s">
        <v>115</v>
      </c>
      <c r="F68" s="19">
        <v>38.44</v>
      </c>
      <c r="G68" s="22">
        <f>(1-1/POWER((1+$B$5),F68))/(1-1/POWER((1+$B$5),70))</f>
        <v>0.938147991842362</v>
      </c>
    </row>
    <row r="69" ht="33.75" spans="4:7">
      <c r="D69" s="19">
        <v>16</v>
      </c>
      <c r="E69" s="19" t="s">
        <v>122</v>
      </c>
      <c r="F69" s="19">
        <v>37.1</v>
      </c>
      <c r="G69" s="22">
        <f>(1-1/POWER((1+$B$5),F69))/(1-1/POWER((1+$B$5),70))</f>
        <v>0.931351129450608</v>
      </c>
    </row>
  </sheetData>
  <protectedRanges>
    <protectedRange sqref="O4:V7" name="区域1"/>
  </protectedRanges>
  <mergeCells count="9">
    <mergeCell ref="A1:B1"/>
    <mergeCell ref="D1:L1"/>
    <mergeCell ref="N3:V3"/>
    <mergeCell ref="N8:V8"/>
    <mergeCell ref="D13:L13"/>
    <mergeCell ref="N14:V14"/>
    <mergeCell ref="D33:L33"/>
    <mergeCell ref="K30:L31"/>
    <mergeCell ref="G46:L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8"/>
  <sheetViews>
    <sheetView tabSelected="1" workbookViewId="0">
      <selection activeCell="A2" sqref="A2:H2"/>
    </sheetView>
  </sheetViews>
  <sheetFormatPr defaultColWidth="9" defaultRowHeight="13.5" outlineLevelRow="7"/>
  <sheetData>
    <row r="2" ht="40" customHeight="true" spans="1:19">
      <c r="A2" s="1" t="s">
        <v>162</v>
      </c>
      <c r="B2" s="1"/>
      <c r="C2" s="1"/>
      <c r="D2" s="1"/>
      <c r="E2" s="1"/>
      <c r="F2" s="1"/>
      <c r="G2" s="1"/>
      <c r="H2" s="1"/>
      <c r="J2" s="4"/>
      <c r="K2" s="1" t="s">
        <v>163</v>
      </c>
      <c r="L2" s="1"/>
      <c r="M2" s="1"/>
      <c r="N2" s="1"/>
      <c r="O2" s="1"/>
      <c r="P2" s="1"/>
      <c r="Q2" s="1"/>
      <c r="R2" s="1"/>
      <c r="S2" s="1"/>
    </row>
    <row r="3" ht="30" customHeight="true" spans="1:19">
      <c r="A3" s="2" t="s">
        <v>164</v>
      </c>
      <c r="B3" s="2" t="s">
        <v>165</v>
      </c>
      <c r="C3" s="2">
        <v>0.6</v>
      </c>
      <c r="D3" s="2">
        <v>0.7</v>
      </c>
      <c r="E3" s="2">
        <v>0.8</v>
      </c>
      <c r="F3" s="2">
        <v>0.9</v>
      </c>
      <c r="G3" s="2">
        <v>1</v>
      </c>
      <c r="H3" s="2">
        <v>1.1</v>
      </c>
      <c r="I3" s="2">
        <v>1.2</v>
      </c>
      <c r="K3" s="5" t="s">
        <v>166</v>
      </c>
      <c r="L3" s="6" t="s">
        <v>167</v>
      </c>
      <c r="M3" s="6">
        <v>0.6</v>
      </c>
      <c r="N3" s="6">
        <v>0.7</v>
      </c>
      <c r="O3" s="6">
        <v>0.8</v>
      </c>
      <c r="P3" s="6">
        <v>0.9</v>
      </c>
      <c r="Q3" s="6">
        <v>1</v>
      </c>
      <c r="R3" s="6">
        <v>1.1</v>
      </c>
      <c r="S3" s="6">
        <v>1.2</v>
      </c>
    </row>
    <row r="4" ht="30" customHeight="true" spans="1:19">
      <c r="A4" s="3" t="s">
        <v>168</v>
      </c>
      <c r="B4" s="3">
        <v>1.36</v>
      </c>
      <c r="C4" s="3">
        <v>1.32</v>
      </c>
      <c r="D4" s="3">
        <v>1.28</v>
      </c>
      <c r="E4" s="3">
        <v>1.24</v>
      </c>
      <c r="F4" s="3">
        <v>1.2</v>
      </c>
      <c r="G4" s="3">
        <v>1.16</v>
      </c>
      <c r="H4" s="3">
        <v>1.12</v>
      </c>
      <c r="I4" s="3">
        <v>1.08</v>
      </c>
      <c r="K4" s="7" t="s">
        <v>147</v>
      </c>
      <c r="L4" s="6">
        <v>1.24</v>
      </c>
      <c r="M4" s="6">
        <v>1.21</v>
      </c>
      <c r="N4" s="6">
        <v>1.18</v>
      </c>
      <c r="O4" s="6">
        <v>1.15</v>
      </c>
      <c r="P4" s="6">
        <v>1.12</v>
      </c>
      <c r="Q4" s="6">
        <v>1.09</v>
      </c>
      <c r="R4" s="6">
        <v>1.06</v>
      </c>
      <c r="S4" s="6">
        <v>1.03</v>
      </c>
    </row>
    <row r="5" ht="30" customHeight="true" spans="1:19">
      <c r="A5" s="3" t="s">
        <v>164</v>
      </c>
      <c r="B5" s="3">
        <v>1.3</v>
      </c>
      <c r="C5" s="3">
        <v>1.4</v>
      </c>
      <c r="D5" s="3">
        <v>1.5</v>
      </c>
      <c r="E5" s="3">
        <v>1.6</v>
      </c>
      <c r="F5" s="3">
        <v>1.7</v>
      </c>
      <c r="G5" s="3">
        <v>1.8</v>
      </c>
      <c r="H5" s="3">
        <v>1.9</v>
      </c>
      <c r="I5" s="3">
        <v>2</v>
      </c>
      <c r="K5" s="7" t="s">
        <v>166</v>
      </c>
      <c r="L5" s="6">
        <v>1.3</v>
      </c>
      <c r="M5" s="6">
        <v>1.4</v>
      </c>
      <c r="N5" s="6">
        <v>1.5</v>
      </c>
      <c r="O5" s="6">
        <v>1.6</v>
      </c>
      <c r="P5" s="6">
        <v>1.7</v>
      </c>
      <c r="Q5" s="6">
        <v>1.8</v>
      </c>
      <c r="R5" s="6">
        <v>1.9</v>
      </c>
      <c r="S5" s="6">
        <v>2</v>
      </c>
    </row>
    <row r="6" ht="30" customHeight="true" spans="1:19">
      <c r="A6" s="3" t="s">
        <v>168</v>
      </c>
      <c r="B6" s="3">
        <v>1.04</v>
      </c>
      <c r="C6" s="3">
        <v>1</v>
      </c>
      <c r="D6" s="3">
        <v>0.96</v>
      </c>
      <c r="E6" s="3">
        <v>0.92</v>
      </c>
      <c r="F6" s="3">
        <v>0.88</v>
      </c>
      <c r="G6" s="3">
        <v>0.84</v>
      </c>
      <c r="H6" s="3">
        <v>0.8</v>
      </c>
      <c r="I6" s="3">
        <v>0.76</v>
      </c>
      <c r="K6" s="7" t="s">
        <v>147</v>
      </c>
      <c r="L6" s="6">
        <v>1</v>
      </c>
      <c r="M6" s="6">
        <v>0.97</v>
      </c>
      <c r="N6" s="9">
        <v>0.93</v>
      </c>
      <c r="O6" s="6">
        <v>0.9</v>
      </c>
      <c r="P6" s="6">
        <v>0.87</v>
      </c>
      <c r="Q6" s="9">
        <v>0.84</v>
      </c>
      <c r="R6" s="6">
        <v>0.81</v>
      </c>
      <c r="S6" s="6">
        <v>0.78</v>
      </c>
    </row>
    <row r="7" ht="30" customHeight="true" spans="1:19">
      <c r="A7" s="3" t="s">
        <v>164</v>
      </c>
      <c r="B7" s="3">
        <v>2.1</v>
      </c>
      <c r="C7" s="3">
        <v>2.2</v>
      </c>
      <c r="D7" s="3">
        <v>2.3</v>
      </c>
      <c r="E7" s="3">
        <v>2.4</v>
      </c>
      <c r="F7" s="3" t="s">
        <v>169</v>
      </c>
      <c r="G7" s="3"/>
      <c r="H7" s="3"/>
      <c r="I7" s="3"/>
      <c r="K7" s="7" t="s">
        <v>166</v>
      </c>
      <c r="L7" s="6">
        <v>2.1</v>
      </c>
      <c r="M7" s="6">
        <v>2.2</v>
      </c>
      <c r="N7" s="6">
        <v>2.3</v>
      </c>
      <c r="O7" s="6">
        <v>2.4</v>
      </c>
      <c r="P7" s="6" t="s">
        <v>170</v>
      </c>
      <c r="Q7" s="6"/>
      <c r="R7" s="6"/>
      <c r="S7" s="6"/>
    </row>
    <row r="8" ht="30" customHeight="true" spans="1:19">
      <c r="A8" s="3" t="s">
        <v>168</v>
      </c>
      <c r="B8" s="3">
        <v>0.72</v>
      </c>
      <c r="C8" s="3">
        <v>0.68</v>
      </c>
      <c r="D8" s="3">
        <v>0.64</v>
      </c>
      <c r="E8" s="3">
        <v>0.6</v>
      </c>
      <c r="F8" s="3">
        <v>0.56</v>
      </c>
      <c r="G8" s="3"/>
      <c r="H8" s="3"/>
      <c r="I8" s="8"/>
      <c r="K8" s="5" t="s">
        <v>147</v>
      </c>
      <c r="L8" s="6">
        <v>0.75</v>
      </c>
      <c r="M8" s="6">
        <v>0.72</v>
      </c>
      <c r="N8" s="6">
        <v>0.69</v>
      </c>
      <c r="O8" s="6">
        <v>0.66</v>
      </c>
      <c r="P8" s="6">
        <v>0.63</v>
      </c>
      <c r="Q8" s="6"/>
      <c r="R8" s="6"/>
      <c r="S8" s="6"/>
    </row>
  </sheetData>
  <mergeCells count="2">
    <mergeCell ref="A2:H2"/>
    <mergeCell ref="K2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个别因素修正</vt:lpstr>
      <vt:lpstr>年期及期日修正</vt:lpstr>
      <vt:lpstr>容积率修正系数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user</cp:lastModifiedBy>
  <dcterms:created xsi:type="dcterms:W3CDTF">2022-06-30T09:27:00Z</dcterms:created>
  <dcterms:modified xsi:type="dcterms:W3CDTF">2023-08-30T11:16:43Z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80953DEBF73846F0A82BCE1D988C4C9C</vt:lpwstr>
  </property>
  <property fmtid="{D5CDD505-2E9C-101B-9397-08002B2CF9AE}" pid="3" name="KSOProductBuildVer">
    <vt:lpwstr>2052-11.8.2.9980</vt:lpwstr>
  </property>
</Properties>
</file>